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405" i="1" l="1"/>
  <c r="H412" i="1"/>
  <c r="H389" i="1"/>
  <c r="H388" i="1"/>
  <c r="H387" i="1"/>
  <c r="H386" i="1"/>
  <c r="H390" i="1"/>
  <c r="H391" i="1"/>
  <c r="H392" i="1"/>
  <c r="H381" i="1"/>
  <c r="H317" i="1"/>
  <c r="H288" i="1"/>
  <c r="H183" i="1"/>
  <c r="H141" i="1"/>
  <c r="H137" i="1"/>
  <c r="H138" i="1"/>
  <c r="H139" i="1"/>
  <c r="H111" i="1"/>
  <c r="H94" i="1"/>
  <c r="H69" i="1"/>
  <c r="H70" i="1"/>
  <c r="H71" i="1"/>
  <c r="H72" i="1"/>
  <c r="H64" i="1"/>
  <c r="H48" i="1"/>
  <c r="H431" i="1" l="1"/>
  <c r="H384" i="1"/>
  <c r="H336" i="1"/>
  <c r="H291" i="1"/>
  <c r="H246" i="1"/>
  <c r="H206" i="1"/>
  <c r="H157" i="1"/>
  <c r="H114" i="1"/>
  <c r="H67" i="1"/>
  <c r="H18" i="1"/>
  <c r="H445" i="1"/>
  <c r="H302" i="1"/>
  <c r="H306" i="1"/>
  <c r="H305" i="1"/>
  <c r="H216" i="1"/>
  <c r="H304" i="1"/>
  <c r="K277" i="1"/>
  <c r="J277" i="1"/>
  <c r="I277" i="1"/>
  <c r="H261" i="1"/>
  <c r="K39" i="1"/>
  <c r="J39" i="1"/>
  <c r="I39" i="1"/>
  <c r="H396" i="1"/>
  <c r="H403" i="1"/>
  <c r="H399" i="1"/>
  <c r="H83" i="1"/>
  <c r="H200" i="1"/>
  <c r="H352" i="1"/>
  <c r="H351" i="1"/>
  <c r="H353" i="1"/>
  <c r="H350" i="1"/>
  <c r="H349" i="1"/>
  <c r="H251" i="1"/>
  <c r="H435" i="1"/>
  <c r="H334" i="1"/>
  <c r="H343" i="1"/>
  <c r="H316" i="1"/>
  <c r="H319" i="1"/>
  <c r="H257" i="1" l="1"/>
  <c r="H413" i="1" l="1"/>
  <c r="H126" i="1"/>
  <c r="H180" i="1" l="1"/>
  <c r="H440" i="1"/>
  <c r="H42" i="1"/>
  <c r="H15" i="1"/>
  <c r="L407" i="1"/>
  <c r="K407" i="1"/>
  <c r="J407" i="1"/>
  <c r="I407" i="1"/>
  <c r="K65" i="1"/>
  <c r="J65" i="1"/>
  <c r="I65" i="1"/>
  <c r="H95" i="1"/>
  <c r="H167" i="1" l="1"/>
  <c r="H411" i="1"/>
  <c r="H415" i="1"/>
  <c r="L28" i="1"/>
  <c r="H410" i="1"/>
  <c r="H402" i="1" l="1"/>
  <c r="H142" i="1"/>
  <c r="H173" i="1"/>
  <c r="H172" i="1"/>
  <c r="H171" i="1"/>
  <c r="H170" i="1"/>
  <c r="H168" i="1"/>
  <c r="H169" i="1"/>
  <c r="H160" i="1"/>
  <c r="H116" i="1"/>
  <c r="H129" i="1"/>
  <c r="H128" i="1"/>
  <c r="H117" i="1"/>
  <c r="C311" i="1"/>
  <c r="C178" i="1"/>
  <c r="H34" i="1"/>
  <c r="H35" i="1"/>
  <c r="H344" i="1"/>
  <c r="H342" i="1"/>
  <c r="H341" i="1"/>
  <c r="H340" i="1"/>
  <c r="H339" i="1"/>
  <c r="H338" i="1"/>
  <c r="H32" i="1"/>
  <c r="H444" i="1"/>
  <c r="H273" i="1"/>
  <c r="H218" i="1"/>
  <c r="H217" i="1"/>
  <c r="H159" i="1"/>
  <c r="H77" i="1"/>
  <c r="C16" i="1"/>
  <c r="H447" i="1"/>
  <c r="H404" i="1"/>
  <c r="H405" i="1"/>
  <c r="H406" i="1"/>
  <c r="H407" i="1"/>
  <c r="H408" i="1"/>
  <c r="H409" i="1"/>
  <c r="H414" i="1"/>
  <c r="H416" i="1"/>
  <c r="H417" i="1"/>
  <c r="C382" i="1"/>
  <c r="H401" i="1"/>
  <c r="H345" i="1"/>
  <c r="H354" i="1"/>
  <c r="H355" i="1"/>
  <c r="H356" i="1"/>
  <c r="H20" i="1"/>
  <c r="H21" i="1"/>
  <c r="H22" i="1"/>
  <c r="H23" i="1"/>
  <c r="H24" i="1"/>
  <c r="H25" i="1"/>
  <c r="H26" i="1"/>
  <c r="H27" i="1"/>
  <c r="H28" i="1"/>
  <c r="H29" i="1"/>
  <c r="H30" i="1"/>
  <c r="H31" i="1"/>
  <c r="H33" i="1"/>
  <c r="H36" i="1"/>
  <c r="H37" i="1"/>
  <c r="H38" i="1"/>
  <c r="H39" i="1"/>
  <c r="H41" i="1"/>
  <c r="H43" i="1"/>
  <c r="H44" i="1"/>
  <c r="H45" i="1"/>
  <c r="H46" i="1"/>
  <c r="H47" i="1"/>
  <c r="H49" i="1"/>
  <c r="H50" i="1"/>
  <c r="H51" i="1"/>
  <c r="C429" i="1"/>
  <c r="C112" i="1"/>
  <c r="L49" i="1"/>
  <c r="L240" i="1"/>
  <c r="L274" i="1"/>
  <c r="L285" i="1"/>
  <c r="L415" i="1"/>
  <c r="L365" i="1"/>
  <c r="L449" i="1"/>
  <c r="L354" i="1"/>
  <c r="L36" i="1"/>
  <c r="J462" i="1" l="1"/>
  <c r="K462" i="1"/>
  <c r="I462" i="1"/>
  <c r="C462" i="1"/>
  <c r="J452" i="1"/>
  <c r="K452" i="1"/>
  <c r="I452" i="1"/>
  <c r="J429" i="1"/>
  <c r="K429" i="1"/>
  <c r="I429" i="1"/>
  <c r="J418" i="1"/>
  <c r="K418" i="1"/>
  <c r="H398" i="1"/>
  <c r="J382" i="1"/>
  <c r="K382" i="1"/>
  <c r="I382" i="1"/>
  <c r="J357" i="1"/>
  <c r="K357" i="1"/>
  <c r="I357" i="1"/>
  <c r="J334" i="1"/>
  <c r="K334" i="1"/>
  <c r="I334" i="1"/>
  <c r="H322" i="1"/>
  <c r="H321" i="1"/>
  <c r="C289" i="1"/>
  <c r="J289" i="1"/>
  <c r="K289" i="1"/>
  <c r="I289" i="1"/>
  <c r="L253" i="1"/>
  <c r="L250" i="1"/>
  <c r="L248" i="1"/>
  <c r="C266" i="1"/>
  <c r="C244" i="1"/>
  <c r="J371" i="1" l="1"/>
  <c r="K371" i="1"/>
  <c r="I371" i="1"/>
  <c r="J419" i="1"/>
  <c r="J463" i="1"/>
  <c r="I463" i="1"/>
  <c r="K463" i="1"/>
  <c r="K419" i="1"/>
  <c r="C278" i="1"/>
  <c r="L266" i="1"/>
  <c r="C324" i="1"/>
  <c r="J204" i="1"/>
  <c r="K204" i="1"/>
  <c r="L204" i="1"/>
  <c r="I204" i="1"/>
  <c r="C204" i="1"/>
  <c r="J190" i="1"/>
  <c r="K190" i="1"/>
  <c r="L190" i="1"/>
  <c r="I190" i="1"/>
  <c r="L167" i="1"/>
  <c r="C155" i="1"/>
  <c r="H91" i="1"/>
  <c r="J88" i="1"/>
  <c r="K88" i="1"/>
  <c r="I88" i="1"/>
  <c r="L61" i="1"/>
  <c r="L38" i="1"/>
  <c r="H347" i="1"/>
  <c r="H73" i="1"/>
  <c r="H74" i="1"/>
  <c r="L96" i="1"/>
  <c r="H260" i="1"/>
  <c r="H259" i="1"/>
  <c r="H448" i="1"/>
  <c r="H438" i="1"/>
  <c r="H439" i="1"/>
  <c r="H400" i="1"/>
  <c r="H395" i="1"/>
  <c r="H397" i="1"/>
  <c r="H367" i="1"/>
  <c r="H365" i="1"/>
  <c r="H364" i="1"/>
  <c r="H254" i="1"/>
  <c r="H253" i="1"/>
  <c r="H252" i="1"/>
  <c r="H250" i="1"/>
  <c r="H249" i="1"/>
  <c r="H248" i="1"/>
  <c r="H333" i="1"/>
  <c r="I323" i="1"/>
  <c r="I324" i="1" s="1"/>
  <c r="H310" i="1"/>
  <c r="H307" i="1"/>
  <c r="H276" i="1"/>
  <c r="H271" i="1"/>
  <c r="H272" i="1"/>
  <c r="H275" i="1"/>
  <c r="H263" i="1"/>
  <c r="H262" i="1"/>
  <c r="H255" i="1"/>
  <c r="H256" i="1"/>
  <c r="H258" i="1"/>
  <c r="J232" i="1"/>
  <c r="K232" i="1"/>
  <c r="L232" i="1"/>
  <c r="I232" i="1"/>
  <c r="H231" i="1"/>
  <c r="H230" i="1"/>
  <c r="H225" i="1"/>
  <c r="H222" i="1"/>
  <c r="H214" i="1"/>
  <c r="H212" i="1"/>
  <c r="H213" i="1"/>
  <c r="H215" i="1"/>
  <c r="H198" i="1"/>
  <c r="L233" i="1" l="1"/>
  <c r="H203" i="1"/>
  <c r="H189" i="1" l="1"/>
  <c r="H188" i="1"/>
  <c r="H186" i="1"/>
  <c r="J143" i="1"/>
  <c r="K143" i="1"/>
  <c r="I143" i="1"/>
  <c r="H140" i="1"/>
  <c r="L142" i="1"/>
  <c r="J133" i="1"/>
  <c r="K133" i="1"/>
  <c r="I133" i="1"/>
  <c r="H132" i="1"/>
  <c r="H127" i="1"/>
  <c r="J99" i="1"/>
  <c r="K99" i="1"/>
  <c r="I99" i="1"/>
  <c r="H97" i="1"/>
  <c r="H98" i="1"/>
  <c r="H80" i="1"/>
  <c r="J52" i="1"/>
  <c r="K52" i="1"/>
  <c r="L52" i="1"/>
  <c r="I52" i="1"/>
  <c r="L20" i="1"/>
  <c r="H303" i="1"/>
  <c r="H82" i="1"/>
  <c r="H81" i="1"/>
  <c r="H220" i="1" l="1"/>
  <c r="H121" i="1"/>
  <c r="H79" i="1"/>
  <c r="H78" i="1"/>
  <c r="H76" i="1"/>
  <c r="H75" i="1"/>
  <c r="H84" i="1"/>
  <c r="I418" i="1" l="1"/>
  <c r="I419" i="1" s="1"/>
  <c r="L313" i="1"/>
  <c r="L323" i="1" s="1"/>
  <c r="K323" i="1"/>
  <c r="K324" i="1" s="1"/>
  <c r="J323" i="1"/>
  <c r="J324" i="1" s="1"/>
  <c r="K266" i="1"/>
  <c r="J266" i="1"/>
  <c r="I266" i="1"/>
  <c r="K244" i="1"/>
  <c r="J244" i="1"/>
  <c r="I244" i="1"/>
  <c r="K226" i="1"/>
  <c r="K233" i="1" s="1"/>
  <c r="J226" i="1"/>
  <c r="J233" i="1" s="1"/>
  <c r="I226" i="1"/>
  <c r="I233" i="1" s="1"/>
  <c r="K178" i="1"/>
  <c r="J178" i="1"/>
  <c r="K155" i="1"/>
  <c r="J155" i="1"/>
  <c r="I155" i="1"/>
  <c r="K112" i="1"/>
  <c r="K144" i="1" s="1"/>
  <c r="J112" i="1"/>
  <c r="J144" i="1" s="1"/>
  <c r="I112" i="1"/>
  <c r="I144" i="1" s="1"/>
  <c r="L58" i="1"/>
  <c r="L375" i="1"/>
  <c r="L382" i="1" s="1"/>
  <c r="L423" i="1"/>
  <c r="L429" i="1" s="1"/>
  <c r="J100" i="1" l="1"/>
  <c r="I100" i="1"/>
  <c r="K100" i="1"/>
  <c r="H318" i="1"/>
  <c r="H315" i="1"/>
  <c r="H314" i="1"/>
  <c r="H313" i="1"/>
  <c r="H239" i="1"/>
  <c r="H238" i="1"/>
  <c r="L237" i="1"/>
  <c r="L244" i="1" s="1"/>
  <c r="H237" i="1"/>
  <c r="H196" i="1"/>
  <c r="H195" i="1"/>
  <c r="L148" i="1" l="1"/>
  <c r="H150" i="1"/>
  <c r="H149" i="1"/>
  <c r="H148" i="1"/>
  <c r="H378" i="1"/>
  <c r="K16" i="1"/>
  <c r="K53" i="1" s="1"/>
  <c r="L99" i="1" l="1"/>
  <c r="K278" i="1"/>
  <c r="K464" i="1" s="1"/>
  <c r="K465" i="1" s="1"/>
  <c r="I278" i="1"/>
  <c r="J278" i="1" l="1"/>
  <c r="H436" i="1"/>
  <c r="H434" i="1"/>
  <c r="H433" i="1"/>
  <c r="H379" i="1"/>
  <c r="H286" i="1"/>
  <c r="H285" i="1"/>
  <c r="H274" i="1"/>
  <c r="H199" i="1"/>
  <c r="H197" i="1"/>
  <c r="I16" i="1" l="1"/>
  <c r="I53" i="1" s="1"/>
  <c r="I464" i="1" s="1"/>
  <c r="I465" i="1" s="1"/>
  <c r="J16" i="1"/>
  <c r="J53" i="1" s="1"/>
  <c r="J464" i="1" s="1"/>
  <c r="J465" i="1" s="1"/>
  <c r="H380" i="1" l="1"/>
  <c r="L459" i="1" l="1"/>
  <c r="L454" i="1"/>
  <c r="L418" i="1"/>
  <c r="L419" i="1" s="1"/>
  <c r="L359" i="1"/>
  <c r="L331" i="1"/>
  <c r="L334" i="1" s="1"/>
  <c r="L310" i="1"/>
  <c r="L135" i="1"/>
  <c r="L143" i="1" s="1"/>
  <c r="L116" i="1"/>
  <c r="L104" i="1"/>
  <c r="L13" i="1"/>
  <c r="L10" i="1"/>
  <c r="L300" i="1"/>
  <c r="L289" i="1"/>
  <c r="L356" i="1"/>
  <c r="L357" i="1" s="1"/>
  <c r="L462" i="1" l="1"/>
  <c r="L452" i="1"/>
  <c r="L311" i="1"/>
  <c r="L324" i="1" s="1"/>
  <c r="L371" i="1"/>
  <c r="L16" i="1"/>
  <c r="L53" i="1" s="1"/>
  <c r="L112" i="1"/>
  <c r="L225" i="1"/>
  <c r="L175" i="1"/>
  <c r="L133" i="1"/>
  <c r="L463" i="1" l="1"/>
  <c r="L144" i="1"/>
  <c r="L88" i="1"/>
  <c r="L100" i="1" s="1"/>
  <c r="L464" i="1" l="1"/>
  <c r="L465" i="1" s="1"/>
  <c r="H346" i="1"/>
  <c r="H461" i="1"/>
  <c r="H460" i="1"/>
  <c r="H459" i="1"/>
  <c r="H458" i="1"/>
  <c r="H457" i="1"/>
  <c r="H456" i="1"/>
  <c r="H455" i="1"/>
  <c r="H454" i="1"/>
  <c r="H451" i="1"/>
  <c r="H450" i="1"/>
  <c r="H449" i="1"/>
  <c r="H446" i="1"/>
  <c r="H443" i="1"/>
  <c r="H442" i="1"/>
  <c r="H441" i="1"/>
  <c r="H437" i="1"/>
  <c r="H428" i="1"/>
  <c r="H427" i="1"/>
  <c r="H426" i="1"/>
  <c r="H425" i="1"/>
  <c r="H424" i="1"/>
  <c r="H423" i="1"/>
  <c r="H394" i="1"/>
  <c r="H393" i="1"/>
  <c r="H377" i="1"/>
  <c r="H376" i="1"/>
  <c r="H375" i="1"/>
  <c r="H366" i="1"/>
  <c r="H363" i="1"/>
  <c r="H362" i="1"/>
  <c r="H361" i="1"/>
  <c r="H360" i="1"/>
  <c r="H359" i="1"/>
  <c r="H348" i="1"/>
  <c r="H332" i="1"/>
  <c r="H331" i="1"/>
  <c r="H330" i="1"/>
  <c r="H329" i="1"/>
  <c r="H328" i="1"/>
  <c r="H320" i="1"/>
  <c r="H309" i="1"/>
  <c r="H308" i="1"/>
  <c r="H301" i="1"/>
  <c r="H300" i="1"/>
  <c r="H299" i="1"/>
  <c r="H298" i="1"/>
  <c r="H297" i="1"/>
  <c r="H296" i="1"/>
  <c r="H295" i="1"/>
  <c r="H294" i="1"/>
  <c r="H293" i="1"/>
  <c r="H287" i="1"/>
  <c r="H284" i="1"/>
  <c r="H283" i="1"/>
  <c r="H270" i="1"/>
  <c r="H269" i="1"/>
  <c r="H268" i="1"/>
  <c r="H265" i="1"/>
  <c r="H264" i="1"/>
  <c r="H243" i="1"/>
  <c r="H241" i="1"/>
  <c r="H240" i="1"/>
  <c r="H229" i="1"/>
  <c r="H228" i="1"/>
  <c r="H224" i="1"/>
  <c r="H223" i="1"/>
  <c r="H221" i="1"/>
  <c r="H219" i="1"/>
  <c r="H211" i="1"/>
  <c r="H210" i="1"/>
  <c r="H209" i="1"/>
  <c r="H208" i="1"/>
  <c r="H201" i="1"/>
  <c r="H187" i="1"/>
  <c r="H185" i="1"/>
  <c r="H184" i="1"/>
  <c r="H182" i="1"/>
  <c r="H181" i="1"/>
  <c r="H177" i="1"/>
  <c r="H176" i="1"/>
  <c r="H175" i="1"/>
  <c r="H174" i="1"/>
  <c r="H166" i="1"/>
  <c r="H165" i="1"/>
  <c r="H164" i="1"/>
  <c r="H163" i="1"/>
  <c r="H162" i="1"/>
  <c r="H161" i="1"/>
  <c r="H154" i="1"/>
  <c r="H152" i="1"/>
  <c r="H151" i="1"/>
  <c r="H136" i="1"/>
  <c r="H135" i="1"/>
  <c r="H131" i="1"/>
  <c r="H130" i="1"/>
  <c r="H125" i="1"/>
  <c r="H124" i="1"/>
  <c r="H123" i="1"/>
  <c r="H122" i="1"/>
  <c r="H120" i="1"/>
  <c r="H119" i="1"/>
  <c r="H118" i="1"/>
  <c r="H110" i="1"/>
  <c r="H109" i="1"/>
  <c r="H108" i="1"/>
  <c r="H107" i="1"/>
  <c r="H106" i="1"/>
  <c r="H105" i="1"/>
  <c r="H104" i="1"/>
  <c r="H96" i="1"/>
  <c r="H93" i="1"/>
  <c r="H92" i="1"/>
  <c r="H90" i="1"/>
  <c r="H87" i="1"/>
  <c r="H86" i="1"/>
  <c r="H85" i="1"/>
  <c r="H63" i="1"/>
  <c r="H62" i="1"/>
  <c r="H61" i="1"/>
  <c r="H60" i="1"/>
  <c r="H59" i="1"/>
  <c r="H58" i="1"/>
  <c r="H14" i="1"/>
  <c r="H13" i="1"/>
  <c r="H12" i="1"/>
  <c r="H11" i="1"/>
  <c r="H10" i="1"/>
  <c r="H144" i="1" l="1"/>
  <c r="H100" i="1"/>
  <c r="H419" i="1"/>
  <c r="H371" i="1"/>
  <c r="I178" i="1"/>
  <c r="H53" i="1"/>
  <c r="H278" i="1"/>
  <c r="H324" i="1"/>
  <c r="H191" i="1"/>
  <c r="H233" i="1"/>
  <c r="H463" i="1"/>
  <c r="H464" i="1" l="1"/>
  <c r="H465" i="1" s="1"/>
  <c r="C334" i="1" l="1"/>
</calcChain>
</file>

<file path=xl/sharedStrings.xml><?xml version="1.0" encoding="utf-8"?>
<sst xmlns="http://schemas.openxmlformats.org/spreadsheetml/2006/main" count="861" uniqueCount="167">
  <si>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</si>
  <si>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</si>
  <si>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</si>
  <si>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</si>
  <si>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</si>
  <si>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</si>
  <si>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</si>
  <si>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</si>
  <si>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</si>
  <si>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</si>
  <si>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</si>
  <si>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</si>
  <si>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</si>
  <si>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</si>
  <si>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</si>
  <si>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</si>
  <si>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</si>
  <si>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Хлеб</t>
  </si>
  <si>
    <t>Борщ со сметаной</t>
  </si>
  <si>
    <t>Компот из яблок</t>
  </si>
  <si>
    <t>Полдник</t>
  </si>
  <si>
    <t>Итого за день:</t>
  </si>
  <si>
    <t xml:space="preserve">Обед </t>
  </si>
  <si>
    <t>крупа пшеничная</t>
  </si>
  <si>
    <t>молоко</t>
  </si>
  <si>
    <t>сахар</t>
  </si>
  <si>
    <t>чай</t>
  </si>
  <si>
    <t>хлеб</t>
  </si>
  <si>
    <t>капуста</t>
  </si>
  <si>
    <t xml:space="preserve">картофель </t>
  </si>
  <si>
    <t>морковь</t>
  </si>
  <si>
    <t>свекла</t>
  </si>
  <si>
    <t>лук</t>
  </si>
  <si>
    <t>томатная паста</t>
  </si>
  <si>
    <t>мясо</t>
  </si>
  <si>
    <t>яйцо</t>
  </si>
  <si>
    <t xml:space="preserve">лук </t>
  </si>
  <si>
    <t>мука</t>
  </si>
  <si>
    <t>крупа перловая</t>
  </si>
  <si>
    <t>яблоко</t>
  </si>
  <si>
    <t>вермишель</t>
  </si>
  <si>
    <t>Соль йодированая за весь день</t>
  </si>
  <si>
    <t>Компот из сухофруктов</t>
  </si>
  <si>
    <t>Чай</t>
  </si>
  <si>
    <t>рис</t>
  </si>
  <si>
    <t>масло растит.</t>
  </si>
  <si>
    <t>горох</t>
  </si>
  <si>
    <t>картофель</t>
  </si>
  <si>
    <t>сухофрукты</t>
  </si>
  <si>
    <t>дрожжи</t>
  </si>
  <si>
    <t>повидло</t>
  </si>
  <si>
    <t xml:space="preserve">Кисель </t>
  </si>
  <si>
    <t>Обед</t>
  </si>
  <si>
    <t>крупа овсяная</t>
  </si>
  <si>
    <t>томат</t>
  </si>
  <si>
    <t>сметана</t>
  </si>
  <si>
    <t>куриное филе</t>
  </si>
  <si>
    <t>кисель</t>
  </si>
  <si>
    <t>крупа гречневая</t>
  </si>
  <si>
    <t>творог</t>
  </si>
  <si>
    <t>крупа манная</t>
  </si>
  <si>
    <t xml:space="preserve">яйцо </t>
  </si>
  <si>
    <t>пшено</t>
  </si>
  <si>
    <t>Омлет</t>
  </si>
  <si>
    <t>Кисель</t>
  </si>
  <si>
    <t>Каша пшеничная молочная</t>
  </si>
  <si>
    <t>Суп пшенный</t>
  </si>
  <si>
    <t>Каша манная</t>
  </si>
  <si>
    <t>М.П.Могильный</t>
  </si>
  <si>
    <t>Итого за завтрак:</t>
  </si>
  <si>
    <t>Итого за обед:</t>
  </si>
  <si>
    <t>Итого за полдник:</t>
  </si>
  <si>
    <t>1 неделя - 1 день - понедельник</t>
  </si>
  <si>
    <t>1 неделя - 3 день - среда</t>
  </si>
  <si>
    <t>1 неделя - 5 день - пятница</t>
  </si>
  <si>
    <t>1 неделя - 4 день - четверг</t>
  </si>
  <si>
    <t>Итого  за обед:</t>
  </si>
  <si>
    <t>2 неделя - 10 день - пятница</t>
  </si>
  <si>
    <t>2 неделя - 9 день - четверг</t>
  </si>
  <si>
    <t xml:space="preserve">Какао с молоком </t>
  </si>
  <si>
    <t>какао</t>
  </si>
  <si>
    <t>Чай с сахаром</t>
  </si>
  <si>
    <t>ИТОГО за весь период</t>
  </si>
  <si>
    <t>М.П. Могильный</t>
  </si>
  <si>
    <t>Среднее значение за период</t>
  </si>
  <si>
    <t xml:space="preserve">мука </t>
  </si>
  <si>
    <t xml:space="preserve"> дрожжи</t>
  </si>
  <si>
    <t>масло растительное</t>
  </si>
  <si>
    <t>Суп гречневый</t>
  </si>
  <si>
    <t>гречка</t>
  </si>
  <si>
    <t>Рассольник со сметаной</t>
  </si>
  <si>
    <t>соленые огурцы</t>
  </si>
  <si>
    <t>Биточки с гречневым гарниром и подливой</t>
  </si>
  <si>
    <t>мясо говяжье</t>
  </si>
  <si>
    <t>Суп гороховый со сметаной</t>
  </si>
  <si>
    <t>рыба мороженная</t>
  </si>
  <si>
    <t>кофейный напиток</t>
  </si>
  <si>
    <t xml:space="preserve">Суп свекольный со сметаной </t>
  </si>
  <si>
    <t>ячневая крупа</t>
  </si>
  <si>
    <t>соль</t>
  </si>
  <si>
    <t xml:space="preserve">Каша овсяная </t>
  </si>
  <si>
    <t>Суп молочный с вермишелью</t>
  </si>
  <si>
    <t>Пирожки с повидлом</t>
  </si>
  <si>
    <t>В.Н.Могильный</t>
  </si>
  <si>
    <t xml:space="preserve">хлеб </t>
  </si>
  <si>
    <t>Масса порции,г.</t>
  </si>
  <si>
    <t>Масса порции,гр.</t>
  </si>
  <si>
    <t>Картофельное пюре</t>
  </si>
  <si>
    <t>Масса порции,гр</t>
  </si>
  <si>
    <t>Масса порции, гр.</t>
  </si>
  <si>
    <t>Котлета из говядины с перловым гарниром и с подливой</t>
  </si>
  <si>
    <t>60/80/25</t>
  </si>
  <si>
    <t>Свекольник со сметаной</t>
  </si>
  <si>
    <t>макароны</t>
  </si>
  <si>
    <t>1 неделя-2 день-вторник</t>
  </si>
  <si>
    <t xml:space="preserve">Примерное 10-дневное меню дошкольников  от 3-х до 7-и лет    </t>
  </si>
  <si>
    <t>65/75/20</t>
  </si>
  <si>
    <t>Суп гороховый  со сметаной</t>
  </si>
  <si>
    <t>Рыбные котлеты</t>
  </si>
  <si>
    <t>299/331</t>
  </si>
  <si>
    <t xml:space="preserve">Чай </t>
  </si>
  <si>
    <t xml:space="preserve">                            Обед</t>
  </si>
  <si>
    <t>2 неделя - 7 день - вторник</t>
  </si>
  <si>
    <t>2 неделя - 6 день - понедельник</t>
  </si>
  <si>
    <t>2 неделя - 8 день - среда</t>
  </si>
  <si>
    <t>Суп гречневый молочный</t>
  </si>
  <si>
    <t>60/90</t>
  </si>
  <si>
    <t xml:space="preserve">Булочка </t>
  </si>
  <si>
    <t>60/80</t>
  </si>
  <si>
    <t>Каша рисовая</t>
  </si>
  <si>
    <t>Суп вермишелевый молочный</t>
  </si>
  <si>
    <t>филе куриное</t>
  </si>
  <si>
    <t>Суп "Домашний" со сметаной</t>
  </si>
  <si>
    <t xml:space="preserve">томат </t>
  </si>
  <si>
    <t>75/75</t>
  </si>
  <si>
    <t>Кофейный напиток</t>
  </si>
  <si>
    <t xml:space="preserve">Плов  из куриного филе </t>
  </si>
  <si>
    <t xml:space="preserve">пшено </t>
  </si>
  <si>
    <t>Котлеты с пшенным гарниром и сметанным соусом</t>
  </si>
  <si>
    <t>Суп крестьянский  со сметаной</t>
  </si>
  <si>
    <t>Рассольник  со сметаной</t>
  </si>
  <si>
    <t>перловка</t>
  </si>
  <si>
    <t>Бефстроганов из куриного филе с картофельным пюре</t>
  </si>
  <si>
    <t>Суп "Домашний"со сметаной</t>
  </si>
  <si>
    <t>филе</t>
  </si>
  <si>
    <t>Котлеты куриные с ячневым гарниром и сметанным соусом</t>
  </si>
  <si>
    <t>Котлеты куриные с отварными макаронами и подливой</t>
  </si>
  <si>
    <t>Котлеты  с  отварными макаронами и подливой</t>
  </si>
  <si>
    <t>Булочка</t>
  </si>
  <si>
    <t>Второй завтрак:</t>
  </si>
  <si>
    <t>Печенье</t>
  </si>
  <si>
    <t>печенье</t>
  </si>
  <si>
    <t xml:space="preserve">Оладьи </t>
  </si>
  <si>
    <t xml:space="preserve">Пирог с повидлом </t>
  </si>
  <si>
    <t>бутерброд с маслом</t>
  </si>
  <si>
    <t>30/5</t>
  </si>
  <si>
    <t>масло сливочное</t>
  </si>
  <si>
    <t>Салат капустно-морковный</t>
  </si>
  <si>
    <t>Пирожки с картошкой</t>
  </si>
  <si>
    <t>картошка</t>
  </si>
  <si>
    <t>бутерброд с сыром</t>
  </si>
  <si>
    <t>сыр</t>
  </si>
  <si>
    <t>Ватрушка</t>
  </si>
  <si>
    <t>Рогалики с повидлом</t>
  </si>
  <si>
    <t>Буторброд с сыром</t>
  </si>
  <si>
    <t>Хлеб с маслом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</si>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</sst>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2" borderId="0" xfId="0" applyFont="1" applyFill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6" fillId="0" borderId="1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 wrapText="1"/>
    </xf>
    <xf numFmtId="0" fontId="6" fillId="0" borderId="6" xfId="0" applyFont="1" applyBorder="1" applyAlignment="1">
      <alignment horizontal="centerContinuous" vertical="center" wrapText="1"/>
    </xf>
    <xf numFmtId="2" fontId="6" fillId="0" borderId="1" xfId="0" applyNumberFormat="1" applyFont="1" applyBorder="1" applyAlignment="1">
      <alignment horizontal="centerContinuous"/>
    </xf>
    <xf numFmtId="0" fontId="6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0" fillId="0" borderId="1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0" borderId="1" xfId="0" applyFont="1" applyBorder="1"/>
    <xf numFmtId="164" fontId="10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10" fillId="2" borderId="2" xfId="0" applyFont="1" applyFill="1" applyBorder="1" applyAlignment="1">
      <alignment horizontal="center" vertical="top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6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right" vertical="top" wrapText="1"/>
    </xf>
    <xf numFmtId="164" fontId="10" fillId="0" borderId="3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right" vertical="top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top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10" fillId="2" borderId="1" xfId="0" applyFont="1" applyFill="1" applyBorder="1" applyAlignment="1">
      <alignment horizontal="right" vertical="center"/>
    </xf>
    <xf numFmtId="2" fontId="10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Continuous"/>
    </xf>
    <xf numFmtId="164" fontId="6" fillId="0" borderId="1" xfId="0" applyNumberFormat="1" applyFont="1" applyBorder="1" applyAlignment="1">
      <alignment horizontal="centerContinuous"/>
    </xf>
    <xf numFmtId="0" fontId="10" fillId="2" borderId="2" xfId="0" applyFont="1" applyFill="1" applyBorder="1"/>
    <xf numFmtId="0" fontId="6" fillId="2" borderId="1" xfId="0" applyFont="1" applyFill="1" applyBorder="1" applyAlignment="1">
      <alignment horizontal="left"/>
    </xf>
    <xf numFmtId="2" fontId="10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10" fillId="0" borderId="2" xfId="0" applyFont="1" applyBorder="1"/>
    <xf numFmtId="0" fontId="6" fillId="0" borderId="2" xfId="0" applyFont="1" applyBorder="1"/>
    <xf numFmtId="0" fontId="7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2" fontId="10" fillId="2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2" fontId="6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wrapText="1"/>
    </xf>
    <xf numFmtId="0" fontId="6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right"/>
    </xf>
    <xf numFmtId="0" fontId="10" fillId="0" borderId="4" xfId="0" applyFont="1" applyBorder="1" applyAlignment="1">
      <alignment horizontal="right" vertical="top" wrapText="1"/>
    </xf>
    <xf numFmtId="2" fontId="6" fillId="0" borderId="2" xfId="0" applyNumberFormat="1" applyFont="1" applyBorder="1" applyAlignment="1">
      <alignment horizontal="right"/>
    </xf>
    <xf numFmtId="2" fontId="10" fillId="0" borderId="2" xfId="0" applyNumberFormat="1" applyFont="1" applyBorder="1" applyAlignment="1">
      <alignment horizontal="right"/>
    </xf>
    <xf numFmtId="0" fontId="11" fillId="0" borderId="4" xfId="0" applyFont="1" applyBorder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11" fillId="0" borderId="4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/>
    </xf>
    <xf numFmtId="0" fontId="10" fillId="2" borderId="2" xfId="0" applyFont="1" applyFill="1" applyBorder="1" applyAlignment="1">
      <alignment horizontal="right" vertical="top"/>
    </xf>
    <xf numFmtId="2" fontId="10" fillId="0" borderId="2" xfId="0" applyNumberFormat="1" applyFont="1" applyBorder="1" applyAlignment="1">
      <alignment horizontal="right" vertical="top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/>
    </xf>
    <xf numFmtId="0" fontId="11" fillId="0" borderId="3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16" fontId="10" fillId="0" borderId="1" xfId="0" applyNumberFormat="1" applyFont="1" applyBorder="1" applyAlignment="1">
      <alignment horizontal="center" wrapText="1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49" fontId="10" fillId="0" borderId="1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0" xfId="0"/>
    <xf numFmtId="0" fontId="16" fillId="0" borderId="5" xfId="0" applyFont="1" applyBorder="1" applyAlignment="1">
      <alignment horizontal="centerContinuous" vertical="center"/>
    </xf>
    <xf numFmtId="0" fontId="16" fillId="0" borderId="6" xfId="0" applyFont="1" applyBorder="1" applyAlignment="1">
      <alignment horizontal="centerContinuous" vertical="center"/>
    </xf>
    <xf numFmtId="0" fontId="16" fillId="0" borderId="6" xfId="0" applyFont="1" applyBorder="1" applyAlignment="1">
      <alignment horizontal="centerContinuous" vertical="top"/>
    </xf>
    <xf numFmtId="0" fontId="16" fillId="0" borderId="7" xfId="0" applyFont="1" applyBorder="1" applyAlignment="1">
      <alignment horizontal="centerContinuous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16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164" fontId="15" fillId="0" borderId="1" xfId="0" applyNumberFormat="1" applyFont="1" applyBorder="1" applyAlignment="1">
      <alignment horizontal="center"/>
    </xf>
    <xf numFmtId="0" fontId="15" fillId="0" borderId="3" xfId="0" applyFont="1" applyBorder="1" applyAlignment="1">
      <alignment horizontal="right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right"/>
    </xf>
    <xf numFmtId="164" fontId="15" fillId="2" borderId="1" xfId="0" applyNumberFormat="1" applyFont="1" applyFill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0" fontId="15" fillId="2" borderId="1" xfId="0" applyFont="1" applyFill="1" applyBorder="1" applyAlignment="1">
      <alignment horizontal="left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right" wrapText="1"/>
    </xf>
    <xf numFmtId="0" fontId="15" fillId="0" borderId="1" xfId="0" applyFont="1" applyBorder="1" applyAlignment="1">
      <alignment horizontal="left" wrapText="1"/>
    </xf>
    <xf numFmtId="164" fontId="14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wrapText="1"/>
    </xf>
    <xf numFmtId="0" fontId="15" fillId="2" borderId="4" xfId="0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right" vertical="top" wrapText="1"/>
    </xf>
    <xf numFmtId="0" fontId="17" fillId="0" borderId="4" xfId="0" applyFont="1" applyBorder="1" applyAlignment="1">
      <alignment horizontal="right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/>
    </xf>
    <xf numFmtId="2" fontId="10" fillId="2" borderId="2" xfId="0" applyNumberFormat="1" applyFont="1" applyFill="1" applyBorder="1" applyAlignment="1">
      <alignment horizontal="right" vertical="top"/>
    </xf>
    <xf numFmtId="2" fontId="10" fillId="2" borderId="4" xfId="0" applyNumberFormat="1" applyFont="1" applyFill="1" applyBorder="1" applyAlignment="1">
      <alignment horizontal="right" vertical="top"/>
    </xf>
    <xf numFmtId="2" fontId="10" fillId="2" borderId="3" xfId="0" applyNumberFormat="1" applyFont="1" applyFill="1" applyBorder="1" applyAlignment="1">
      <alignment horizontal="right" vertical="top"/>
    </xf>
    <xf numFmtId="0" fontId="10" fillId="2" borderId="2" xfId="0" applyFont="1" applyFill="1" applyBorder="1" applyAlignment="1">
      <alignment horizontal="right" vertical="top"/>
    </xf>
    <xf numFmtId="0" fontId="10" fillId="2" borderId="4" xfId="0" applyFont="1" applyFill="1" applyBorder="1" applyAlignment="1">
      <alignment horizontal="right" vertical="top"/>
    </xf>
    <xf numFmtId="0" fontId="10" fillId="2" borderId="3" xfId="0" applyFont="1" applyFill="1" applyBorder="1" applyAlignment="1">
      <alignment horizontal="right" vertical="top"/>
    </xf>
    <xf numFmtId="0" fontId="10" fillId="2" borderId="2" xfId="0" applyFont="1" applyFill="1" applyBorder="1" applyAlignment="1">
      <alignment horizontal="left" vertical="top"/>
    </xf>
    <xf numFmtId="0" fontId="10" fillId="2" borderId="4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/>
    </xf>
    <xf numFmtId="0" fontId="10" fillId="2" borderId="2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 wrapText="1"/>
    </xf>
    <xf numFmtId="0" fontId="11" fillId="0" borderId="3" xfId="0" applyFont="1" applyBorder="1" applyAlignment="1">
      <alignment horizontal="righ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right" vertical="top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right" vertical="top"/>
    </xf>
    <xf numFmtId="0" fontId="10" fillId="0" borderId="4" xfId="0" applyFont="1" applyBorder="1" applyAlignment="1">
      <alignment horizontal="left" vertical="top"/>
    </xf>
    <xf numFmtId="164" fontId="10" fillId="2" borderId="2" xfId="0" applyNumberFormat="1" applyFont="1" applyFill="1" applyBorder="1" applyAlignment="1">
      <alignment horizontal="right" vertical="top"/>
    </xf>
    <xf numFmtId="164" fontId="10" fillId="0" borderId="2" xfId="0" applyNumberFormat="1" applyFont="1" applyBorder="1" applyAlignment="1">
      <alignment horizontal="right" vertical="top"/>
    </xf>
    <xf numFmtId="0" fontId="10" fillId="0" borderId="3" xfId="0" applyFont="1" applyBorder="1" applyAlignment="1">
      <alignment horizontal="center" vertical="top"/>
    </xf>
    <xf numFmtId="165" fontId="10" fillId="2" borderId="2" xfId="0" applyNumberFormat="1" applyFont="1" applyFill="1" applyBorder="1" applyAlignment="1">
      <alignment horizontal="right" vertical="top"/>
    </xf>
    <xf numFmtId="0" fontId="11" fillId="0" borderId="4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0" fillId="0" borderId="0" xfId="0"/>
    <xf numFmtId="2" fontId="10" fillId="2" borderId="2" xfId="0" applyNumberFormat="1" applyFont="1" applyFill="1" applyBorder="1" applyAlignment="1">
      <alignment horizontal="center" vertical="top"/>
    </xf>
    <xf numFmtId="2" fontId="10" fillId="2" borderId="2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 vertical="top"/>
    </xf>
    <xf numFmtId="0" fontId="11" fillId="0" borderId="1" xfId="0" applyFont="1" applyBorder="1" applyAlignment="1">
      <alignment horizontal="right" vertical="top"/>
    </xf>
    <xf numFmtId="2" fontId="10" fillId="0" borderId="2" xfId="0" applyNumberFormat="1" applyFont="1" applyBorder="1" applyAlignment="1">
      <alignment horizontal="right" vertical="top"/>
    </xf>
    <xf numFmtId="2" fontId="10" fillId="0" borderId="3" xfId="0" applyNumberFormat="1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2" fillId="2" borderId="2" xfId="0" applyFont="1" applyFill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1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0" fillId="0" borderId="4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5" fillId="2" borderId="2" xfId="0" applyFont="1" applyFill="1" applyBorder="1" applyAlignment="1">
      <alignment horizontal="center" vertical="top"/>
    </xf>
    <xf numFmtId="0" fontId="15" fillId="2" borderId="4" xfId="0" applyFont="1" applyFill="1" applyBorder="1" applyAlignment="1">
      <alignment horizontal="center" vertical="top"/>
    </xf>
    <xf numFmtId="0" fontId="15" fillId="2" borderId="3" xfId="0" applyFont="1" applyFill="1" applyBorder="1" applyAlignment="1">
      <alignment horizontal="center" vertical="top"/>
    </xf>
    <xf numFmtId="0" fontId="15" fillId="2" borderId="4" xfId="0" applyFont="1" applyFill="1" applyBorder="1" applyAlignment="1">
      <alignment horizontal="left" vertical="top" wrapText="1"/>
    </xf>
    <xf numFmtId="0" fontId="15" fillId="2" borderId="3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top" wrapText="1"/>
    </xf>
    <xf numFmtId="0" fontId="15" fillId="2" borderId="2" xfId="0" applyFont="1" applyFill="1" applyBorder="1" applyAlignment="1">
      <alignment horizontal="right" vertical="top" wrapText="1"/>
    </xf>
    <xf numFmtId="0" fontId="15" fillId="2" borderId="4" xfId="0" applyFont="1" applyFill="1" applyBorder="1" applyAlignment="1">
      <alignment horizontal="right" vertical="top" wrapText="1"/>
    </xf>
    <xf numFmtId="0" fontId="15" fillId="2" borderId="3" xfId="0" applyFont="1" applyFill="1" applyBorder="1" applyAlignment="1">
      <alignment horizontal="right" vertical="top" wrapText="1"/>
    </xf>
    <xf numFmtId="0" fontId="17" fillId="0" borderId="4" xfId="0" applyFont="1" applyBorder="1" applyAlignment="1">
      <alignment horizontal="right" vertical="top" wrapText="1"/>
    </xf>
    <xf numFmtId="0" fontId="17" fillId="0" borderId="3" xfId="0" applyFont="1" applyBorder="1" applyAlignment="1">
      <alignment horizontal="right" vertical="top" wrapText="1"/>
    </xf>
    <xf numFmtId="0" fontId="15" fillId="0" borderId="2" xfId="0" applyFont="1" applyBorder="1" applyAlignment="1">
      <alignment horizontal="right" vertical="top"/>
    </xf>
    <xf numFmtId="0" fontId="15" fillId="0" borderId="3" xfId="0" applyFont="1" applyBorder="1" applyAlignment="1">
      <alignment horizontal="right" vertical="top"/>
    </xf>
    <xf numFmtId="0" fontId="15" fillId="0" borderId="2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right" vertical="top" wrapText="1"/>
    </xf>
    <xf numFmtId="2" fontId="10" fillId="0" borderId="4" xfId="0" applyNumberFormat="1" applyFont="1" applyBorder="1" applyAlignment="1">
      <alignment horizontal="right" vertical="top" wrapText="1"/>
    </xf>
    <xf numFmtId="0" fontId="10" fillId="2" borderId="4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right" vertical="top" wrapText="1"/>
    </xf>
    <xf numFmtId="0" fontId="11" fillId="2" borderId="4" xfId="0" applyFont="1" applyFill="1" applyBorder="1" applyAlignment="1">
      <alignment horizontal="right" vertical="top" wrapText="1"/>
    </xf>
    <xf numFmtId="0" fontId="11" fillId="2" borderId="3" xfId="0" applyFont="1" applyFill="1" applyBorder="1" applyAlignment="1">
      <alignment horizontal="right" vertical="top" wrapText="1"/>
    </xf>
    <xf numFmtId="0" fontId="11" fillId="2" borderId="4" xfId="0" applyFont="1" applyFill="1" applyBorder="1" applyAlignment="1">
      <alignment horizontal="right" vertical="top"/>
    </xf>
    <xf numFmtId="0" fontId="11" fillId="2" borderId="3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right" vertical="top" wrapText="1"/>
    </xf>
    <xf numFmtId="0" fontId="11" fillId="2" borderId="4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right" vertical="top"/>
    </xf>
    <xf numFmtId="0" fontId="0" fillId="0" borderId="3" xfId="0" applyBorder="1"/>
    <xf numFmtId="0" fontId="15" fillId="0" borderId="2" xfId="0" applyFont="1" applyBorder="1" applyAlignment="1">
      <alignment horizontal="right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right" vertical="top" wrapText="1"/>
    </xf>
    <xf numFmtId="0" fontId="15" fillId="0" borderId="3" xfId="0" applyFont="1" applyBorder="1" applyAlignment="1">
      <alignment horizontal="right" vertical="top" wrapText="1"/>
    </xf>
    <xf numFmtId="0" fontId="18" fillId="0" borderId="2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10" fillId="0" borderId="2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11" fillId="0" borderId="3" xfId="0" applyFont="1" applyBorder="1" applyAlignment="1">
      <alignment vertical="top"/>
    </xf>
    <xf numFmtId="2" fontId="10" fillId="0" borderId="2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49" fontId="10" fillId="2" borderId="2" xfId="0" applyNumberFormat="1" applyFont="1" applyFill="1" applyBorder="1" applyAlignment="1">
      <alignment horizontal="center" vertical="top"/>
    </xf>
    <xf numFmtId="49" fontId="10" fillId="2" borderId="4" xfId="0" applyNumberFormat="1" applyFont="1" applyFill="1" applyBorder="1" applyAlignment="1">
      <alignment horizontal="center" vertical="top"/>
    </xf>
    <xf numFmtId="49" fontId="10" fillId="2" borderId="3" xfId="0" applyNumberFormat="1" applyFont="1" applyFill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285750</xdr:colOff>
      <xdr:row>0</xdr:row>
      <xdr:rowOff>0</xdr:rowOff>
    </xdr:from>
    <xdr:to>
      <xdr:col>13</xdr:col>
      <xdr:colOff>1009650</xdr:colOff>
      <xdr:row>5</xdr:row>
      <xdr:rowOff>9525</xdr:rowOff>
    </xdr:to>
    <xdr:pic>
      <xdr:nvPicPr>
        <xdr:cNvPr id="2" name="image1.jpeg"/>
        <xdr:cNvPicPr/>
      </xdr:nvPicPr>
      <xdr:blipFill rotWithShape="1">
        <a:blip xmlns:r="http://schemas.openxmlformats.org/officeDocument/2006/relationships" r:embed="rId1" cstate="print"/>
        <a:srcRect l="66873" t="19490" r="5041" b="65554"/>
        <a:stretch/>
      </xdr:blipFill>
      <xdr:spPr bwMode="auto">
        <a:xfrm>
          <a:off x="8915400" y="0"/>
          <a:ext cx="1352550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6"/>
  <sheetViews>
    <sheetView tabSelected="1" view="pageLayout" zoomScaleNormal="110" workbookViewId="0">
      <selection activeCell="N53" sqref="N53"/>
    </sheetView>
  </sheetViews>
  <sheetFormatPr defaultRowHeight="15" x14ac:dyDescent="0.25"/>
  <cols>
    <col min="1" max="1" width="3.42578125" style="2" customWidth="1"/>
    <col min="2" max="2" width="27" style="1" customWidth="1"/>
    <col min="3" max="3" width="10" style="1" customWidth="1"/>
    <col min="4" max="4" width="14.28515625" style="1" customWidth="1"/>
    <col min="5" max="5" width="6.85546875" style="2" customWidth="1"/>
    <col min="6" max="6" width="6.42578125" style="2" customWidth="1"/>
    <col min="7" max="7" width="7.42578125" style="2" customWidth="1"/>
    <col min="8" max="8" width="9.7109375" style="2" customWidth="1"/>
    <col min="9" max="9" width="9.42578125" style="2" customWidth="1"/>
    <col min="10" max="10" width="8.42578125" style="2" customWidth="1"/>
    <col min="11" max="11" width="8.5703125" style="2" customWidth="1"/>
    <col min="12" max="12" width="9.28515625" style="2" customWidth="1"/>
    <col min="13" max="13" width="8.85546875" style="2" customWidth="1"/>
    <col min="14" max="14" width="15.5703125" style="2" customWidth="1"/>
  </cols>
  <sheetData>
    <row r="1" spans="1:15" s="155" customFormat="1" x14ac:dyDescent="0.25">
      <c r="A1" s="2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155" customFormat="1" x14ac:dyDescent="0.25">
      <c r="A2" s="2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s="155" customFormat="1" x14ac:dyDescent="0.25">
      <c r="A3" s="2"/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s="155" customFormat="1" x14ac:dyDescent="0.25">
      <c r="A4" s="2"/>
      <c r="B4" s="1"/>
      <c r="C4" s="1"/>
      <c r="D4" s="1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s="155" customFormat="1" x14ac:dyDescent="0.25">
      <c r="A5" s="2"/>
      <c r="B5" s="1"/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9.75" customHeight="1" x14ac:dyDescent="0.25">
      <c r="A6" s="285" t="s">
        <v>115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1"/>
    </row>
    <row r="7" spans="1:15" s="5" customFormat="1" ht="9.75" customHeight="1" x14ac:dyDescent="0.25">
      <c r="A7" s="156" t="s">
        <v>72</v>
      </c>
      <c r="B7" s="157"/>
      <c r="C7" s="157"/>
      <c r="D7" s="157"/>
      <c r="E7" s="158"/>
      <c r="F7" s="158"/>
      <c r="G7" s="158"/>
      <c r="H7" s="158"/>
      <c r="I7" s="158"/>
      <c r="J7" s="157"/>
      <c r="K7" s="157"/>
      <c r="L7" s="157"/>
      <c r="M7" s="157"/>
      <c r="N7" s="159"/>
      <c r="O7" s="7"/>
    </row>
    <row r="8" spans="1:15" s="6" customFormat="1" ht="9.75" customHeight="1" x14ac:dyDescent="0.25">
      <c r="A8" s="160" t="s">
        <v>0</v>
      </c>
      <c r="B8" s="160"/>
      <c r="C8" s="160" t="s">
        <v>1</v>
      </c>
      <c r="D8" s="161" t="s">
        <v>2</v>
      </c>
      <c r="E8" s="161" t="s">
        <v>3</v>
      </c>
      <c r="F8" s="161" t="s">
        <v>4</v>
      </c>
      <c r="G8" s="162" t="s">
        <v>5</v>
      </c>
      <c r="H8" s="161" t="s">
        <v>6</v>
      </c>
      <c r="I8" s="161" t="s">
        <v>7</v>
      </c>
      <c r="J8" s="161" t="s">
        <v>8</v>
      </c>
      <c r="K8" s="161" t="s">
        <v>9</v>
      </c>
      <c r="L8" s="161" t="s">
        <v>10</v>
      </c>
      <c r="M8" s="161" t="s">
        <v>11</v>
      </c>
      <c r="N8" s="161" t="s">
        <v>12</v>
      </c>
      <c r="O8" s="15"/>
    </row>
    <row r="9" spans="1:15" s="5" customFormat="1" ht="9.75" customHeight="1" x14ac:dyDescent="0.25">
      <c r="A9" s="163"/>
      <c r="B9" s="163" t="s">
        <v>13</v>
      </c>
      <c r="C9" s="160" t="s">
        <v>14</v>
      </c>
      <c r="D9" s="164"/>
      <c r="E9" s="160" t="s">
        <v>14</v>
      </c>
      <c r="F9" s="160" t="s">
        <v>14</v>
      </c>
      <c r="G9" s="165" t="s">
        <v>15</v>
      </c>
      <c r="H9" s="160" t="s">
        <v>16</v>
      </c>
      <c r="I9" s="160" t="s">
        <v>14</v>
      </c>
      <c r="J9" s="160" t="s">
        <v>14</v>
      </c>
      <c r="K9" s="160" t="s">
        <v>14</v>
      </c>
      <c r="L9" s="160" t="s">
        <v>14</v>
      </c>
      <c r="M9" s="160"/>
      <c r="N9" s="160"/>
      <c r="O9" s="7"/>
    </row>
    <row r="10" spans="1:15" s="4" customFormat="1" ht="9.75" customHeight="1" x14ac:dyDescent="0.25">
      <c r="A10" s="294">
        <v>1</v>
      </c>
      <c r="B10" s="291" t="s">
        <v>65</v>
      </c>
      <c r="C10" s="290">
        <v>200</v>
      </c>
      <c r="D10" s="166" t="s">
        <v>23</v>
      </c>
      <c r="E10" s="167">
        <v>2.5000000000000001E-2</v>
      </c>
      <c r="F10" s="167">
        <v>2.5000000000000001E-2</v>
      </c>
      <c r="G10" s="167">
        <v>40</v>
      </c>
      <c r="H10" s="167">
        <f t="shared" ref="H10:H18" si="0">E10*G10</f>
        <v>1</v>
      </c>
      <c r="I10" s="290">
        <v>9</v>
      </c>
      <c r="J10" s="290">
        <v>8.4</v>
      </c>
      <c r="K10" s="290">
        <v>38.4</v>
      </c>
      <c r="L10" s="287">
        <f>(I10+K10)*4 +J10*9</f>
        <v>265.2</v>
      </c>
      <c r="M10" s="290">
        <v>182</v>
      </c>
      <c r="N10" s="291" t="s">
        <v>68</v>
      </c>
      <c r="O10" s="3"/>
    </row>
    <row r="11" spans="1:15" ht="9.75" customHeight="1" x14ac:dyDescent="0.25">
      <c r="A11" s="295"/>
      <c r="B11" s="297"/>
      <c r="C11" s="299"/>
      <c r="D11" s="168" t="s">
        <v>24</v>
      </c>
      <c r="E11" s="169">
        <v>4.4999999999999998E-2</v>
      </c>
      <c r="F11" s="169">
        <v>4.4999999999999998E-2</v>
      </c>
      <c r="G11" s="169">
        <v>90</v>
      </c>
      <c r="H11" s="169">
        <f t="shared" si="0"/>
        <v>4.05</v>
      </c>
      <c r="I11" s="299"/>
      <c r="J11" s="288"/>
      <c r="K11" s="288"/>
      <c r="L11" s="288"/>
      <c r="M11" s="288"/>
      <c r="N11" s="292"/>
      <c r="O11" s="1"/>
    </row>
    <row r="12" spans="1:15" ht="9.75" customHeight="1" x14ac:dyDescent="0.25">
      <c r="A12" s="296"/>
      <c r="B12" s="298"/>
      <c r="C12" s="300"/>
      <c r="D12" s="168" t="s">
        <v>25</v>
      </c>
      <c r="E12" s="169">
        <v>3.0000000000000001E-3</v>
      </c>
      <c r="F12" s="169">
        <v>3.0000000000000001E-3</v>
      </c>
      <c r="G12" s="169">
        <v>65</v>
      </c>
      <c r="H12" s="169">
        <f t="shared" si="0"/>
        <v>0.19500000000000001</v>
      </c>
      <c r="I12" s="300"/>
      <c r="J12" s="289"/>
      <c r="K12" s="289"/>
      <c r="L12" s="289"/>
      <c r="M12" s="289"/>
      <c r="N12" s="293"/>
      <c r="O12" s="1"/>
    </row>
    <row r="13" spans="1:15" ht="9.75" customHeight="1" x14ac:dyDescent="0.25">
      <c r="A13" s="169">
        <v>2</v>
      </c>
      <c r="B13" s="168" t="s">
        <v>120</v>
      </c>
      <c r="C13" s="169">
        <v>200</v>
      </c>
      <c r="D13" s="168" t="s">
        <v>26</v>
      </c>
      <c r="E13" s="169">
        <v>2.0000000000000001E-4</v>
      </c>
      <c r="F13" s="169">
        <v>2.0000000000000001E-4</v>
      </c>
      <c r="G13" s="169">
        <v>750</v>
      </c>
      <c r="H13" s="169">
        <f t="shared" si="0"/>
        <v>0.15</v>
      </c>
      <c r="I13" s="169">
        <v>3.5999999999999997E-2</v>
      </c>
      <c r="J13" s="169">
        <v>0</v>
      </c>
      <c r="K13" s="169">
        <v>9.1080000000000005</v>
      </c>
      <c r="L13" s="169">
        <f>(I13+K13)*4 +J13*9</f>
        <v>36.576000000000001</v>
      </c>
      <c r="M13" s="169">
        <v>412</v>
      </c>
      <c r="N13" s="170" t="s">
        <v>68</v>
      </c>
      <c r="O13" s="1"/>
    </row>
    <row r="14" spans="1:15" ht="9.75" customHeight="1" x14ac:dyDescent="0.25">
      <c r="A14" s="168"/>
      <c r="B14" s="168"/>
      <c r="C14" s="171"/>
      <c r="D14" s="168" t="s">
        <v>25</v>
      </c>
      <c r="E14" s="169">
        <v>0.01</v>
      </c>
      <c r="F14" s="169">
        <v>0.01</v>
      </c>
      <c r="G14" s="169">
        <v>65</v>
      </c>
      <c r="H14" s="169">
        <f t="shared" si="0"/>
        <v>0.65</v>
      </c>
      <c r="I14" s="171"/>
      <c r="J14" s="171"/>
      <c r="K14" s="171"/>
      <c r="L14" s="171"/>
      <c r="M14" s="171"/>
      <c r="N14" s="172"/>
      <c r="O14" s="1"/>
    </row>
    <row r="15" spans="1:15" ht="9.75" customHeight="1" x14ac:dyDescent="0.25">
      <c r="A15" s="171">
        <v>3</v>
      </c>
      <c r="B15" s="172" t="s">
        <v>17</v>
      </c>
      <c r="C15" s="169">
        <v>30</v>
      </c>
      <c r="D15" s="168" t="s">
        <v>27</v>
      </c>
      <c r="E15" s="169">
        <v>0.03</v>
      </c>
      <c r="F15" s="169">
        <v>0.03</v>
      </c>
      <c r="G15" s="169">
        <v>55</v>
      </c>
      <c r="H15" s="169">
        <f t="shared" si="0"/>
        <v>1.65</v>
      </c>
      <c r="I15" s="171">
        <v>2.4500000000000002</v>
      </c>
      <c r="J15" s="171">
        <v>7.55</v>
      </c>
      <c r="K15" s="171">
        <v>14.62</v>
      </c>
      <c r="L15" s="171">
        <v>136</v>
      </c>
      <c r="M15" s="171">
        <v>3</v>
      </c>
      <c r="N15" s="172" t="s">
        <v>68</v>
      </c>
      <c r="O15" s="1"/>
    </row>
    <row r="16" spans="1:15" s="5" customFormat="1" ht="9.75" customHeight="1" x14ac:dyDescent="0.25">
      <c r="A16" s="173"/>
      <c r="B16" s="174" t="s">
        <v>69</v>
      </c>
      <c r="C16" s="173">
        <f>SUM(C10:C15)</f>
        <v>430</v>
      </c>
      <c r="D16" s="174"/>
      <c r="E16" s="173"/>
      <c r="F16" s="173"/>
      <c r="G16" s="173"/>
      <c r="H16" s="169"/>
      <c r="I16" s="175">
        <f>SUM(I10:I15)</f>
        <v>11.486000000000001</v>
      </c>
      <c r="J16" s="173">
        <f>SUM(J10:J15)</f>
        <v>15.95</v>
      </c>
      <c r="K16" s="175">
        <f>SUM(K10:K15)</f>
        <v>62.127999999999993</v>
      </c>
      <c r="L16" s="173">
        <f>SUM(L10:L15)</f>
        <v>437.77600000000001</v>
      </c>
      <c r="M16" s="173"/>
      <c r="N16" s="176"/>
      <c r="O16" s="7"/>
    </row>
    <row r="17" spans="1:15" s="5" customFormat="1" ht="9.75" customHeight="1" x14ac:dyDescent="0.25">
      <c r="A17" s="173"/>
      <c r="B17" s="174" t="s">
        <v>149</v>
      </c>
      <c r="C17" s="173"/>
      <c r="D17" s="174"/>
      <c r="E17" s="173"/>
      <c r="F17" s="173"/>
      <c r="G17" s="173"/>
      <c r="H17" s="169"/>
      <c r="I17" s="175"/>
      <c r="J17" s="173"/>
      <c r="K17" s="175"/>
      <c r="L17" s="173"/>
      <c r="M17" s="173"/>
      <c r="N17" s="176"/>
      <c r="O17" s="7"/>
    </row>
    <row r="18" spans="1:15" ht="9.75" customHeight="1" x14ac:dyDescent="0.25">
      <c r="A18" s="169"/>
      <c r="B18" s="168" t="s">
        <v>150</v>
      </c>
      <c r="C18" s="169">
        <v>35</v>
      </c>
      <c r="D18" s="168" t="s">
        <v>151</v>
      </c>
      <c r="E18" s="169">
        <v>3.3000000000000002E-2</v>
      </c>
      <c r="F18" s="169">
        <v>3.3000000000000002E-2</v>
      </c>
      <c r="G18" s="169">
        <v>160</v>
      </c>
      <c r="H18" s="169">
        <f t="shared" si="0"/>
        <v>5.28</v>
      </c>
      <c r="I18" s="177"/>
      <c r="J18" s="169"/>
      <c r="K18" s="177"/>
      <c r="L18" s="169"/>
      <c r="M18" s="169"/>
      <c r="N18" s="170"/>
      <c r="O18" s="1"/>
    </row>
    <row r="19" spans="1:15" s="5" customFormat="1" ht="9.75" customHeight="1" x14ac:dyDescent="0.25">
      <c r="A19" s="173"/>
      <c r="B19" s="173" t="s">
        <v>22</v>
      </c>
      <c r="C19" s="174"/>
      <c r="D19" s="174"/>
      <c r="E19" s="173"/>
      <c r="F19" s="173"/>
      <c r="G19" s="173"/>
      <c r="H19" s="173"/>
      <c r="I19" s="173"/>
      <c r="J19" s="173"/>
      <c r="K19" s="173"/>
      <c r="L19" s="173"/>
      <c r="M19" s="173"/>
      <c r="N19" s="176"/>
      <c r="O19" s="7"/>
    </row>
    <row r="20" spans="1:15" s="7" customFormat="1" ht="9.75" customHeight="1" x14ac:dyDescent="0.2">
      <c r="A20" s="287">
        <v>1</v>
      </c>
      <c r="B20" s="301" t="s">
        <v>18</v>
      </c>
      <c r="C20" s="287">
        <v>200</v>
      </c>
      <c r="D20" s="168" t="s">
        <v>28</v>
      </c>
      <c r="E20" s="169">
        <v>4.4999999999999998E-2</v>
      </c>
      <c r="F20" s="169">
        <v>4.2999999999999997E-2</v>
      </c>
      <c r="G20" s="169">
        <v>30</v>
      </c>
      <c r="H20" s="169">
        <f t="shared" ref="H20:H29" si="1">E20*G20</f>
        <v>1.3499999999999999</v>
      </c>
      <c r="I20" s="344">
        <v>1.476</v>
      </c>
      <c r="J20" s="344">
        <v>2.7360000000000002</v>
      </c>
      <c r="K20" s="344">
        <v>9.1080000000000005</v>
      </c>
      <c r="L20" s="344">
        <f>(I20+K20)*4 +J20*9</f>
        <v>66.960000000000008</v>
      </c>
      <c r="M20" s="347">
        <v>63</v>
      </c>
      <c r="N20" s="340" t="s">
        <v>68</v>
      </c>
    </row>
    <row r="21" spans="1:15" s="7" customFormat="1" ht="9.75" customHeight="1" x14ac:dyDescent="0.2">
      <c r="A21" s="339"/>
      <c r="B21" s="343"/>
      <c r="C21" s="339"/>
      <c r="D21" s="168" t="s">
        <v>29</v>
      </c>
      <c r="E21" s="169">
        <v>4.4999999999999998E-2</v>
      </c>
      <c r="F21" s="169">
        <v>4.2999999999999997E-2</v>
      </c>
      <c r="G21" s="169">
        <v>37</v>
      </c>
      <c r="H21" s="169">
        <f t="shared" si="1"/>
        <v>1.665</v>
      </c>
      <c r="I21" s="345"/>
      <c r="J21" s="345"/>
      <c r="K21" s="345"/>
      <c r="L21" s="345"/>
      <c r="M21" s="348"/>
      <c r="N21" s="341"/>
    </row>
    <row r="22" spans="1:15" ht="9.75" customHeight="1" x14ac:dyDescent="0.25">
      <c r="A22" s="339"/>
      <c r="B22" s="343"/>
      <c r="C22" s="339"/>
      <c r="D22" s="168" t="s">
        <v>30</v>
      </c>
      <c r="E22" s="169">
        <v>4.0000000000000001E-3</v>
      </c>
      <c r="F22" s="169">
        <v>3.0000000000000001E-3</v>
      </c>
      <c r="G22" s="169">
        <v>40</v>
      </c>
      <c r="H22" s="169">
        <f t="shared" si="1"/>
        <v>0.16</v>
      </c>
      <c r="I22" s="345"/>
      <c r="J22" s="345"/>
      <c r="K22" s="345"/>
      <c r="L22" s="345"/>
      <c r="M22" s="348"/>
      <c r="N22" s="341"/>
      <c r="O22" s="1"/>
    </row>
    <row r="23" spans="1:15" ht="9.75" customHeight="1" x14ac:dyDescent="0.25">
      <c r="A23" s="339"/>
      <c r="B23" s="343"/>
      <c r="C23" s="339"/>
      <c r="D23" s="168" t="s">
        <v>31</v>
      </c>
      <c r="E23" s="169">
        <v>4.0000000000000001E-3</v>
      </c>
      <c r="F23" s="169">
        <v>3.0000000000000001E-3</v>
      </c>
      <c r="G23" s="169">
        <v>40</v>
      </c>
      <c r="H23" s="169">
        <f t="shared" si="1"/>
        <v>0.16</v>
      </c>
      <c r="I23" s="345"/>
      <c r="J23" s="345"/>
      <c r="K23" s="345"/>
      <c r="L23" s="345"/>
      <c r="M23" s="348"/>
      <c r="N23" s="341"/>
      <c r="O23" s="1"/>
    </row>
    <row r="24" spans="1:15" ht="9.75" customHeight="1" x14ac:dyDescent="0.25">
      <c r="A24" s="339"/>
      <c r="B24" s="343"/>
      <c r="C24" s="339"/>
      <c r="D24" s="168" t="s">
        <v>32</v>
      </c>
      <c r="E24" s="169">
        <v>3.0000000000000001E-3</v>
      </c>
      <c r="F24" s="169">
        <v>2E-3</v>
      </c>
      <c r="G24" s="169">
        <v>30</v>
      </c>
      <c r="H24" s="169">
        <f t="shared" si="1"/>
        <v>0.09</v>
      </c>
      <c r="I24" s="345"/>
      <c r="J24" s="345"/>
      <c r="K24" s="345"/>
      <c r="L24" s="345"/>
      <c r="M24" s="348"/>
      <c r="N24" s="341"/>
      <c r="O24" s="1"/>
    </row>
    <row r="25" spans="1:15" ht="9.75" customHeight="1" x14ac:dyDescent="0.25">
      <c r="A25" s="339"/>
      <c r="B25" s="343"/>
      <c r="C25" s="339"/>
      <c r="D25" s="168" t="s">
        <v>45</v>
      </c>
      <c r="E25" s="169">
        <v>2E-3</v>
      </c>
      <c r="F25" s="169">
        <v>2E-3</v>
      </c>
      <c r="G25" s="169">
        <v>160</v>
      </c>
      <c r="H25" s="169">
        <f t="shared" si="1"/>
        <v>0.32</v>
      </c>
      <c r="I25" s="345"/>
      <c r="J25" s="345"/>
      <c r="K25" s="345"/>
      <c r="L25" s="345"/>
      <c r="M25" s="348"/>
      <c r="N25" s="341"/>
      <c r="O25" s="1"/>
    </row>
    <row r="26" spans="1:15" ht="9.75" customHeight="1" x14ac:dyDescent="0.25">
      <c r="A26" s="339"/>
      <c r="B26" s="343"/>
      <c r="C26" s="339"/>
      <c r="D26" s="168" t="s">
        <v>33</v>
      </c>
      <c r="E26" s="169">
        <v>2E-3</v>
      </c>
      <c r="F26" s="169">
        <v>2E-3</v>
      </c>
      <c r="G26" s="169">
        <v>357</v>
      </c>
      <c r="H26" s="169">
        <f t="shared" si="1"/>
        <v>0.71399999999999997</v>
      </c>
      <c r="I26" s="345"/>
      <c r="J26" s="345"/>
      <c r="K26" s="345"/>
      <c r="L26" s="345"/>
      <c r="M26" s="348"/>
      <c r="N26" s="341"/>
      <c r="O26" s="1"/>
    </row>
    <row r="27" spans="1:15" ht="9.75" customHeight="1" x14ac:dyDescent="0.25">
      <c r="A27" s="303"/>
      <c r="B27" s="302"/>
      <c r="C27" s="303"/>
      <c r="D27" s="168" t="s">
        <v>55</v>
      </c>
      <c r="E27" s="169">
        <v>3.0000000000000001E-3</v>
      </c>
      <c r="F27" s="169">
        <v>3.0000000000000001E-3</v>
      </c>
      <c r="G27" s="169">
        <v>313</v>
      </c>
      <c r="H27" s="169">
        <f t="shared" si="1"/>
        <v>0.93900000000000006</v>
      </c>
      <c r="I27" s="346"/>
      <c r="J27" s="346"/>
      <c r="K27" s="346"/>
      <c r="L27" s="346"/>
      <c r="M27" s="349"/>
      <c r="N27" s="342"/>
      <c r="O27" s="1"/>
    </row>
    <row r="28" spans="1:15" ht="9.75" customHeight="1" x14ac:dyDescent="0.25">
      <c r="A28" s="287">
        <v>2</v>
      </c>
      <c r="B28" s="333" t="s">
        <v>110</v>
      </c>
      <c r="C28" s="336" t="s">
        <v>111</v>
      </c>
      <c r="D28" s="168" t="s">
        <v>34</v>
      </c>
      <c r="E28" s="169">
        <v>5.3999999999999999E-2</v>
      </c>
      <c r="F28" s="169">
        <v>0.05</v>
      </c>
      <c r="G28" s="169">
        <v>680</v>
      </c>
      <c r="H28" s="169">
        <f t="shared" si="1"/>
        <v>36.72</v>
      </c>
      <c r="I28" s="332">
        <v>7.4690000000000003</v>
      </c>
      <c r="J28" s="332">
        <v>8.4909999999999997</v>
      </c>
      <c r="K28" s="332">
        <v>8.4209999999999994</v>
      </c>
      <c r="L28" s="332">
        <f>(I28+K28)*4 +J28*9</f>
        <v>139.97899999999998</v>
      </c>
      <c r="M28" s="287" t="s">
        <v>119</v>
      </c>
      <c r="N28" s="301" t="s">
        <v>68</v>
      </c>
      <c r="O28" s="1"/>
    </row>
    <row r="29" spans="1:15" ht="9.75" customHeight="1" x14ac:dyDescent="0.25">
      <c r="A29" s="339"/>
      <c r="B29" s="334"/>
      <c r="C29" s="337"/>
      <c r="D29" s="168" t="s">
        <v>35</v>
      </c>
      <c r="E29" s="169">
        <v>5.0000000000000001E-3</v>
      </c>
      <c r="F29" s="169">
        <v>5.0000000000000001E-3</v>
      </c>
      <c r="G29" s="169">
        <v>80</v>
      </c>
      <c r="H29" s="169">
        <f t="shared" si="1"/>
        <v>0.4</v>
      </c>
      <c r="I29" s="350"/>
      <c r="J29" s="350"/>
      <c r="K29" s="350"/>
      <c r="L29" s="350"/>
      <c r="M29" s="339"/>
      <c r="N29" s="343"/>
      <c r="O29" s="1"/>
    </row>
    <row r="30" spans="1:15" ht="9.75" customHeight="1" x14ac:dyDescent="0.25">
      <c r="A30" s="339"/>
      <c r="B30" s="334"/>
      <c r="C30" s="337"/>
      <c r="D30" s="168" t="s">
        <v>27</v>
      </c>
      <c r="E30" s="169">
        <v>0.01</v>
      </c>
      <c r="F30" s="169">
        <v>0.01</v>
      </c>
      <c r="G30" s="169">
        <v>55</v>
      </c>
      <c r="H30" s="169">
        <f t="shared" ref="H30:H51" si="2">E30*G30</f>
        <v>0.55000000000000004</v>
      </c>
      <c r="I30" s="350"/>
      <c r="J30" s="350"/>
      <c r="K30" s="350"/>
      <c r="L30" s="350"/>
      <c r="M30" s="339"/>
      <c r="N30" s="343"/>
      <c r="O30" s="1"/>
    </row>
    <row r="31" spans="1:15" ht="9.75" customHeight="1" x14ac:dyDescent="0.25">
      <c r="A31" s="339"/>
      <c r="B31" s="334"/>
      <c r="C31" s="337"/>
      <c r="D31" s="168" t="s">
        <v>36</v>
      </c>
      <c r="E31" s="169">
        <v>4.0000000000000001E-3</v>
      </c>
      <c r="F31" s="169">
        <v>3.0000000000000001E-3</v>
      </c>
      <c r="G31" s="169">
        <v>30</v>
      </c>
      <c r="H31" s="169">
        <f t="shared" si="2"/>
        <v>0.12</v>
      </c>
      <c r="I31" s="350"/>
      <c r="J31" s="350"/>
      <c r="K31" s="350"/>
      <c r="L31" s="350"/>
      <c r="M31" s="339"/>
      <c r="N31" s="343"/>
      <c r="O31" s="1"/>
    </row>
    <row r="32" spans="1:15" ht="9.75" customHeight="1" x14ac:dyDescent="0.25">
      <c r="A32" s="339"/>
      <c r="B32" s="334"/>
      <c r="C32" s="337"/>
      <c r="D32" s="168" t="s">
        <v>33</v>
      </c>
      <c r="E32" s="169">
        <v>2E-3</v>
      </c>
      <c r="F32" s="169">
        <v>2E-3</v>
      </c>
      <c r="G32" s="169">
        <v>357</v>
      </c>
      <c r="H32" s="169">
        <f t="shared" si="2"/>
        <v>0.71399999999999997</v>
      </c>
      <c r="I32" s="350"/>
      <c r="J32" s="350"/>
      <c r="K32" s="350"/>
      <c r="L32" s="350"/>
      <c r="M32" s="339"/>
      <c r="N32" s="343"/>
      <c r="O32" s="1"/>
    </row>
    <row r="33" spans="1:15" ht="9.75" customHeight="1" x14ac:dyDescent="0.25">
      <c r="A33" s="339"/>
      <c r="B33" s="334"/>
      <c r="C33" s="337"/>
      <c r="D33" s="168" t="s">
        <v>45</v>
      </c>
      <c r="E33" s="169">
        <v>2E-3</v>
      </c>
      <c r="F33" s="169">
        <v>2E-3</v>
      </c>
      <c r="G33" s="169">
        <v>160</v>
      </c>
      <c r="H33" s="169">
        <f t="shared" si="2"/>
        <v>0.32</v>
      </c>
      <c r="I33" s="351"/>
      <c r="J33" s="351"/>
      <c r="K33" s="351"/>
      <c r="L33" s="351"/>
      <c r="M33" s="303"/>
      <c r="N33" s="302"/>
      <c r="O33" s="1"/>
    </row>
    <row r="34" spans="1:15" ht="9.75" customHeight="1" x14ac:dyDescent="0.25">
      <c r="A34" s="339"/>
      <c r="B34" s="334"/>
      <c r="C34" s="337"/>
      <c r="D34" s="168" t="s">
        <v>37</v>
      </c>
      <c r="E34" s="169">
        <v>2E-3</v>
      </c>
      <c r="F34" s="169">
        <v>2E-3</v>
      </c>
      <c r="G34" s="169">
        <v>34</v>
      </c>
      <c r="H34" s="169">
        <f t="shared" si="2"/>
        <v>6.8000000000000005E-2</v>
      </c>
      <c r="I34" s="178"/>
      <c r="J34" s="178"/>
      <c r="K34" s="178"/>
      <c r="L34" s="178"/>
      <c r="M34" s="179"/>
      <c r="N34" s="180"/>
      <c r="O34" s="1"/>
    </row>
    <row r="35" spans="1:15" ht="9.75" customHeight="1" x14ac:dyDescent="0.25">
      <c r="A35" s="303"/>
      <c r="B35" s="335"/>
      <c r="C35" s="338"/>
      <c r="D35" s="166" t="s">
        <v>38</v>
      </c>
      <c r="E35" s="167">
        <v>0.02</v>
      </c>
      <c r="F35" s="167">
        <v>0.02</v>
      </c>
      <c r="G35" s="167">
        <v>40</v>
      </c>
      <c r="H35" s="167">
        <f t="shared" si="2"/>
        <v>0.8</v>
      </c>
      <c r="I35" s="181"/>
      <c r="J35" s="182"/>
      <c r="K35" s="181"/>
      <c r="L35" s="183"/>
      <c r="M35" s="167"/>
      <c r="N35" s="184"/>
      <c r="O35" s="1"/>
    </row>
    <row r="36" spans="1:15" ht="9.75" customHeight="1" x14ac:dyDescent="0.25">
      <c r="A36" s="352">
        <v>3</v>
      </c>
      <c r="B36" s="291" t="s">
        <v>42</v>
      </c>
      <c r="C36" s="287">
        <v>200</v>
      </c>
      <c r="D36" s="168" t="s">
        <v>48</v>
      </c>
      <c r="E36" s="169">
        <v>4.0000000000000001E-3</v>
      </c>
      <c r="F36" s="169">
        <v>4.0000000000000001E-3</v>
      </c>
      <c r="G36" s="169">
        <v>120</v>
      </c>
      <c r="H36" s="169">
        <f t="shared" si="2"/>
        <v>0.48</v>
      </c>
      <c r="I36" s="332">
        <v>0.16</v>
      </c>
      <c r="J36" s="332">
        <v>0.16</v>
      </c>
      <c r="K36" s="332">
        <v>23.88</v>
      </c>
      <c r="L36" s="332">
        <f>(I36+K36)*4 +J36*9</f>
        <v>97.6</v>
      </c>
      <c r="M36" s="287">
        <v>390</v>
      </c>
      <c r="N36" s="311" t="s">
        <v>68</v>
      </c>
      <c r="O36" s="1"/>
    </row>
    <row r="37" spans="1:15" s="4" customFormat="1" ht="9.75" customHeight="1" x14ac:dyDescent="0.25">
      <c r="A37" s="353"/>
      <c r="B37" s="298"/>
      <c r="C37" s="303"/>
      <c r="D37" s="185" t="s">
        <v>25</v>
      </c>
      <c r="E37" s="186">
        <v>0.01</v>
      </c>
      <c r="F37" s="186">
        <v>0.01</v>
      </c>
      <c r="G37" s="186">
        <v>65</v>
      </c>
      <c r="H37" s="186">
        <f t="shared" si="2"/>
        <v>0.65</v>
      </c>
      <c r="I37" s="308"/>
      <c r="J37" s="308"/>
      <c r="K37" s="308"/>
      <c r="L37" s="308"/>
      <c r="M37" s="289"/>
      <c r="N37" s="312"/>
      <c r="O37" s="3"/>
    </row>
    <row r="38" spans="1:15" ht="9.75" customHeight="1" x14ac:dyDescent="0.25">
      <c r="A38" s="169">
        <v>6</v>
      </c>
      <c r="B38" s="185" t="s">
        <v>17</v>
      </c>
      <c r="C38" s="186">
        <v>50</v>
      </c>
      <c r="D38" s="185" t="s">
        <v>27</v>
      </c>
      <c r="E38" s="186">
        <v>0.05</v>
      </c>
      <c r="F38" s="186">
        <v>0.05</v>
      </c>
      <c r="G38" s="186">
        <v>55</v>
      </c>
      <c r="H38" s="186">
        <f t="shared" si="2"/>
        <v>2.75</v>
      </c>
      <c r="I38" s="187">
        <v>4</v>
      </c>
      <c r="J38" s="187">
        <v>1.5</v>
      </c>
      <c r="K38" s="187">
        <v>25</v>
      </c>
      <c r="L38" s="187">
        <f>(I38+K38)*4 +J38*9</f>
        <v>129.5</v>
      </c>
      <c r="M38" s="186">
        <v>200101</v>
      </c>
      <c r="N38" s="188" t="s">
        <v>68</v>
      </c>
      <c r="O38" s="1"/>
    </row>
    <row r="39" spans="1:15" ht="9.75" customHeight="1" x14ac:dyDescent="0.25">
      <c r="A39" s="169">
        <v>7</v>
      </c>
      <c r="B39" s="174" t="s">
        <v>70</v>
      </c>
      <c r="C39" s="173">
        <v>615</v>
      </c>
      <c r="D39" s="166"/>
      <c r="E39" s="167"/>
      <c r="F39" s="167"/>
      <c r="G39" s="167"/>
      <c r="H39" s="169">
        <f t="shared" si="2"/>
        <v>0</v>
      </c>
      <c r="I39" s="189">
        <f>SUM(I20:I38)</f>
        <v>13.105</v>
      </c>
      <c r="J39" s="190">
        <f>SUM(J20:J38)</f>
        <v>12.887</v>
      </c>
      <c r="K39" s="189">
        <f>SUM(K20:K38)</f>
        <v>66.408999999999992</v>
      </c>
      <c r="L39" s="189">
        <v>574.077</v>
      </c>
      <c r="M39" s="173"/>
      <c r="N39" s="176"/>
      <c r="O39" s="1"/>
    </row>
    <row r="40" spans="1:15" s="5" customFormat="1" ht="9.75" customHeight="1" x14ac:dyDescent="0.25">
      <c r="A40" s="173"/>
      <c r="B40" s="173" t="s">
        <v>20</v>
      </c>
      <c r="C40" s="191"/>
      <c r="D40" s="168"/>
      <c r="E40" s="169"/>
      <c r="F40" s="169"/>
      <c r="G40" s="169"/>
      <c r="H40" s="169"/>
      <c r="I40" s="166"/>
      <c r="J40" s="166"/>
      <c r="K40" s="166"/>
      <c r="L40" s="166"/>
      <c r="M40" s="167"/>
      <c r="N40" s="184"/>
      <c r="O40" s="7"/>
    </row>
    <row r="41" spans="1:15" s="5" customFormat="1" ht="9.75" customHeight="1" x14ac:dyDescent="0.25">
      <c r="A41" s="290">
        <v>1</v>
      </c>
      <c r="B41" s="291" t="s">
        <v>153</v>
      </c>
      <c r="C41" s="290">
        <v>60</v>
      </c>
      <c r="D41" s="170" t="s">
        <v>85</v>
      </c>
      <c r="E41" s="169">
        <v>3.5000000000000003E-2</v>
      </c>
      <c r="F41" s="169">
        <v>3.5000000000000003E-2</v>
      </c>
      <c r="G41" s="169">
        <v>34</v>
      </c>
      <c r="H41" s="169">
        <f t="shared" ref="H41:H42" si="3">E41*G41</f>
        <v>1.1900000000000002</v>
      </c>
      <c r="I41" s="304">
        <v>6.9</v>
      </c>
      <c r="J41" s="304">
        <v>1.61</v>
      </c>
      <c r="K41" s="304">
        <v>27.66</v>
      </c>
      <c r="L41" s="304">
        <v>137.5</v>
      </c>
      <c r="M41" s="290">
        <v>422</v>
      </c>
      <c r="N41" s="291" t="s">
        <v>103</v>
      </c>
      <c r="O41" s="7"/>
    </row>
    <row r="42" spans="1:15" s="5" customFormat="1" ht="9.75" customHeight="1" x14ac:dyDescent="0.25">
      <c r="A42" s="299"/>
      <c r="B42" s="297"/>
      <c r="C42" s="299"/>
      <c r="D42" s="170" t="s">
        <v>24</v>
      </c>
      <c r="E42" s="169">
        <v>0.01</v>
      </c>
      <c r="F42" s="169">
        <v>0.01</v>
      </c>
      <c r="G42" s="169">
        <v>90</v>
      </c>
      <c r="H42" s="169">
        <f t="shared" si="3"/>
        <v>0.9</v>
      </c>
      <c r="I42" s="305"/>
      <c r="J42" s="305"/>
      <c r="K42" s="305"/>
      <c r="L42" s="305"/>
      <c r="M42" s="299"/>
      <c r="N42" s="297"/>
      <c r="O42" s="7"/>
    </row>
    <row r="43" spans="1:15" s="4" customFormat="1" ht="9.75" customHeight="1" x14ac:dyDescent="0.25">
      <c r="A43" s="299"/>
      <c r="B43" s="297"/>
      <c r="C43" s="299"/>
      <c r="D43" s="170" t="s">
        <v>86</v>
      </c>
      <c r="E43" s="169">
        <v>2.0000000000000001E-4</v>
      </c>
      <c r="F43" s="169">
        <v>2.0000000000000001E-4</v>
      </c>
      <c r="G43" s="169">
        <v>340</v>
      </c>
      <c r="H43" s="169">
        <f t="shared" si="2"/>
        <v>6.8000000000000005E-2</v>
      </c>
      <c r="I43" s="305"/>
      <c r="J43" s="305"/>
      <c r="K43" s="307"/>
      <c r="L43" s="307"/>
      <c r="M43" s="288"/>
      <c r="N43" s="292"/>
      <c r="O43" s="3"/>
    </row>
    <row r="44" spans="1:15" s="4" customFormat="1" ht="9.75" customHeight="1" x14ac:dyDescent="0.25">
      <c r="A44" s="299"/>
      <c r="B44" s="297"/>
      <c r="C44" s="299"/>
      <c r="D44" s="170" t="s">
        <v>25</v>
      </c>
      <c r="E44" s="169">
        <v>3.0000000000000001E-3</v>
      </c>
      <c r="F44" s="169">
        <v>3.0000000000000001E-3</v>
      </c>
      <c r="G44" s="169">
        <v>65</v>
      </c>
      <c r="H44" s="169">
        <f t="shared" si="2"/>
        <v>0.19500000000000001</v>
      </c>
      <c r="I44" s="305"/>
      <c r="J44" s="305"/>
      <c r="K44" s="307"/>
      <c r="L44" s="307"/>
      <c r="M44" s="288"/>
      <c r="N44" s="292"/>
      <c r="O44" s="3"/>
    </row>
    <row r="45" spans="1:15" s="4" customFormat="1" ht="9.75" customHeight="1" x14ac:dyDescent="0.25">
      <c r="A45" s="299"/>
      <c r="B45" s="297"/>
      <c r="C45" s="299"/>
      <c r="D45" s="170" t="s">
        <v>87</v>
      </c>
      <c r="E45" s="169">
        <v>3.0000000000000001E-3</v>
      </c>
      <c r="F45" s="169">
        <v>3.0000000000000001E-3</v>
      </c>
      <c r="G45" s="169">
        <v>160</v>
      </c>
      <c r="H45" s="169">
        <f t="shared" si="2"/>
        <v>0.48</v>
      </c>
      <c r="I45" s="305"/>
      <c r="J45" s="305"/>
      <c r="K45" s="307"/>
      <c r="L45" s="307"/>
      <c r="M45" s="288"/>
      <c r="N45" s="292"/>
      <c r="O45" s="3"/>
    </row>
    <row r="46" spans="1:15" s="4" customFormat="1" ht="9.75" customHeight="1" x14ac:dyDescent="0.25">
      <c r="A46" s="299"/>
      <c r="B46" s="297"/>
      <c r="C46" s="299"/>
      <c r="D46" s="170" t="s">
        <v>35</v>
      </c>
      <c r="E46" s="169">
        <v>5.0000000000000001E-3</v>
      </c>
      <c r="F46" s="169">
        <v>5.0000000000000001E-3</v>
      </c>
      <c r="G46" s="169">
        <v>80</v>
      </c>
      <c r="H46" s="169">
        <f t="shared" si="2"/>
        <v>0.4</v>
      </c>
      <c r="I46" s="305"/>
      <c r="J46" s="305"/>
      <c r="K46" s="307"/>
      <c r="L46" s="307"/>
      <c r="M46" s="288"/>
      <c r="N46" s="292"/>
      <c r="O46" s="3"/>
    </row>
    <row r="47" spans="1:15" s="4" customFormat="1" ht="9.75" customHeight="1" x14ac:dyDescent="0.25">
      <c r="A47" s="300"/>
      <c r="B47" s="298"/>
      <c r="C47" s="300"/>
      <c r="D47" s="170" t="s">
        <v>24</v>
      </c>
      <c r="E47" s="169">
        <v>0.01</v>
      </c>
      <c r="F47" s="169">
        <v>0.01</v>
      </c>
      <c r="G47" s="169">
        <v>50</v>
      </c>
      <c r="H47" s="169">
        <f t="shared" si="2"/>
        <v>0.5</v>
      </c>
      <c r="I47" s="306"/>
      <c r="J47" s="306"/>
      <c r="K47" s="308"/>
      <c r="L47" s="308"/>
      <c r="M47" s="289"/>
      <c r="N47" s="293"/>
      <c r="O47" s="3"/>
    </row>
    <row r="48" spans="1:15" s="4" customFormat="1" ht="9.75" customHeight="1" x14ac:dyDescent="0.25">
      <c r="A48" s="192"/>
      <c r="B48" s="193"/>
      <c r="C48" s="192"/>
      <c r="D48" s="170" t="s">
        <v>50</v>
      </c>
      <c r="E48" s="169">
        <v>3.0000000000000001E-3</v>
      </c>
      <c r="F48" s="169">
        <v>3.0000000000000001E-3</v>
      </c>
      <c r="G48" s="169">
        <v>150</v>
      </c>
      <c r="H48" s="169">
        <f t="shared" si="2"/>
        <v>0.45</v>
      </c>
      <c r="I48" s="194"/>
      <c r="J48" s="194"/>
      <c r="K48" s="195"/>
      <c r="L48" s="195"/>
      <c r="M48" s="196"/>
      <c r="N48" s="197"/>
      <c r="O48" s="3"/>
    </row>
    <row r="49" spans="1:15" ht="9.75" customHeight="1" x14ac:dyDescent="0.25">
      <c r="A49" s="287">
        <v>2</v>
      </c>
      <c r="B49" s="301" t="s">
        <v>43</v>
      </c>
      <c r="C49" s="287">
        <v>200</v>
      </c>
      <c r="D49" s="168" t="s">
        <v>26</v>
      </c>
      <c r="E49" s="169">
        <v>2.0000000000000001E-4</v>
      </c>
      <c r="F49" s="169">
        <v>2.0000000000000001E-4</v>
      </c>
      <c r="G49" s="169">
        <v>800</v>
      </c>
      <c r="H49" s="169">
        <f t="shared" si="2"/>
        <v>0.16</v>
      </c>
      <c r="I49" s="309">
        <v>0.06</v>
      </c>
      <c r="J49" s="309">
        <v>0.02</v>
      </c>
      <c r="K49" s="309">
        <v>9.99</v>
      </c>
      <c r="L49" s="309">
        <f>(I49+K49)*4 +J49*9</f>
        <v>40.380000000000003</v>
      </c>
      <c r="M49" s="309">
        <v>411</v>
      </c>
      <c r="N49" s="311" t="s">
        <v>83</v>
      </c>
      <c r="O49" s="1"/>
    </row>
    <row r="50" spans="1:15" ht="9.75" customHeight="1" x14ac:dyDescent="0.25">
      <c r="A50" s="303"/>
      <c r="B50" s="302"/>
      <c r="C50" s="303"/>
      <c r="D50" s="168" t="s">
        <v>25</v>
      </c>
      <c r="E50" s="169">
        <v>0.01</v>
      </c>
      <c r="F50" s="169">
        <v>0.01</v>
      </c>
      <c r="G50" s="169">
        <v>65</v>
      </c>
      <c r="H50" s="169">
        <f t="shared" si="2"/>
        <v>0.65</v>
      </c>
      <c r="I50" s="310"/>
      <c r="J50" s="310"/>
      <c r="K50" s="310"/>
      <c r="L50" s="310"/>
      <c r="M50" s="310"/>
      <c r="N50" s="312"/>
      <c r="O50" s="1"/>
    </row>
    <row r="51" spans="1:15" ht="9.75" customHeight="1" x14ac:dyDescent="0.25">
      <c r="A51" s="169"/>
      <c r="B51" s="198" t="s">
        <v>41</v>
      </c>
      <c r="C51" s="169">
        <v>5</v>
      </c>
      <c r="D51" s="174"/>
      <c r="E51" s="169">
        <v>5.0000000000000001E-3</v>
      </c>
      <c r="F51" s="169">
        <v>5.0000000000000001E-3</v>
      </c>
      <c r="G51" s="169">
        <v>18</v>
      </c>
      <c r="H51" s="169">
        <f t="shared" si="2"/>
        <v>0.09</v>
      </c>
      <c r="I51" s="169"/>
      <c r="J51" s="169"/>
      <c r="K51" s="169"/>
      <c r="L51" s="169"/>
      <c r="M51" s="169"/>
      <c r="N51" s="169"/>
      <c r="O51" s="1"/>
    </row>
    <row r="52" spans="1:15" s="5" customFormat="1" ht="9.75" customHeight="1" x14ac:dyDescent="0.25">
      <c r="A52" s="173"/>
      <c r="B52" s="174" t="s">
        <v>71</v>
      </c>
      <c r="C52" s="173">
        <v>260</v>
      </c>
      <c r="D52" s="168"/>
      <c r="E52" s="169"/>
      <c r="F52" s="169"/>
      <c r="G52" s="169"/>
      <c r="H52" s="167"/>
      <c r="I52" s="189">
        <f>SUM(I40:I51)</f>
        <v>6.96</v>
      </c>
      <c r="J52" s="189">
        <f>SUM(J40:J51)</f>
        <v>1.6300000000000001</v>
      </c>
      <c r="K52" s="189">
        <f>SUM(K40:K51)</f>
        <v>37.65</v>
      </c>
      <c r="L52" s="189">
        <f>SUM(L40:L51)</f>
        <v>177.88</v>
      </c>
      <c r="M52" s="173"/>
      <c r="N52" s="173"/>
      <c r="O52" s="7"/>
    </row>
    <row r="53" spans="1:15" s="5" customFormat="1" ht="9.75" customHeight="1" x14ac:dyDescent="0.25">
      <c r="A53" s="173"/>
      <c r="B53" s="174" t="s">
        <v>21</v>
      </c>
      <c r="C53" s="173"/>
      <c r="D53" s="168"/>
      <c r="E53" s="169"/>
      <c r="F53" s="169"/>
      <c r="G53" s="169"/>
      <c r="H53" s="199">
        <f>SUM(H10:H52)</f>
        <v>67.027999999999992</v>
      </c>
      <c r="I53" s="189">
        <f>I52+I39+I16</f>
        <v>31.551000000000002</v>
      </c>
      <c r="J53" s="189">
        <f>J52+J39+J16</f>
        <v>30.466999999999999</v>
      </c>
      <c r="K53" s="189">
        <f>K52+K39+K16</f>
        <v>166.18699999999998</v>
      </c>
      <c r="L53" s="189">
        <f>L52+L39+L16</f>
        <v>1189.7329999999999</v>
      </c>
      <c r="M53" s="169"/>
      <c r="N53" s="169"/>
      <c r="O53" s="7"/>
    </row>
    <row r="54" spans="1:15" s="5" customFormat="1" ht="13.5" customHeight="1" x14ac:dyDescent="0.25">
      <c r="A54" s="30"/>
      <c r="B54" s="254" t="s">
        <v>114</v>
      </c>
      <c r="C54" s="255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6"/>
      <c r="O54" s="7"/>
    </row>
    <row r="55" spans="1:15" s="111" customFormat="1" ht="18.75" customHeight="1" x14ac:dyDescent="0.25">
      <c r="A55" s="108"/>
      <c r="B55" s="109"/>
      <c r="C55" s="26" t="s">
        <v>1</v>
      </c>
      <c r="D55" s="26" t="s">
        <v>2</v>
      </c>
      <c r="E55" s="26" t="s">
        <v>3</v>
      </c>
      <c r="F55" s="26" t="s">
        <v>4</v>
      </c>
      <c r="G55" s="27" t="s">
        <v>5</v>
      </c>
      <c r="H55" s="26" t="s">
        <v>6</v>
      </c>
      <c r="I55" s="26" t="s">
        <v>7</v>
      </c>
      <c r="J55" s="26" t="s">
        <v>8</v>
      </c>
      <c r="K55" s="26" t="s">
        <v>9</v>
      </c>
      <c r="L55" s="26" t="s">
        <v>10</v>
      </c>
      <c r="M55" s="26" t="s">
        <v>11</v>
      </c>
      <c r="N55" s="26" t="s">
        <v>12</v>
      </c>
      <c r="O55" s="110"/>
    </row>
    <row r="56" spans="1:15" s="5" customFormat="1" ht="12" customHeight="1" x14ac:dyDescent="0.25">
      <c r="A56" s="38"/>
      <c r="B56" s="58"/>
      <c r="C56" s="36" t="s">
        <v>14</v>
      </c>
      <c r="D56" s="38"/>
      <c r="E56" s="36" t="s">
        <v>14</v>
      </c>
      <c r="F56" s="36" t="s">
        <v>14</v>
      </c>
      <c r="G56" s="39" t="s">
        <v>15</v>
      </c>
      <c r="H56" s="36" t="s">
        <v>16</v>
      </c>
      <c r="I56" s="36" t="s">
        <v>14</v>
      </c>
      <c r="J56" s="36" t="s">
        <v>14</v>
      </c>
      <c r="K56" s="36" t="s">
        <v>14</v>
      </c>
      <c r="L56" s="36" t="s">
        <v>14</v>
      </c>
      <c r="M56" s="36"/>
      <c r="N56" s="36"/>
      <c r="O56" s="7"/>
    </row>
    <row r="57" spans="1:15" s="5" customFormat="1" ht="9" customHeight="1" x14ac:dyDescent="0.25">
      <c r="A57" s="38"/>
      <c r="B57" s="36" t="s">
        <v>13</v>
      </c>
      <c r="C57" s="22"/>
      <c r="D57" s="38"/>
      <c r="E57" s="36"/>
      <c r="F57" s="36"/>
      <c r="G57" s="39"/>
      <c r="H57" s="36"/>
      <c r="I57" s="36"/>
      <c r="J57" s="36"/>
      <c r="K57" s="36"/>
      <c r="L57" s="36"/>
      <c r="M57" s="36"/>
      <c r="N57" s="36"/>
      <c r="O57" s="7"/>
    </row>
    <row r="58" spans="1:15" s="5" customFormat="1" ht="12.75" customHeight="1" x14ac:dyDescent="0.25">
      <c r="A58" s="224">
        <v>1</v>
      </c>
      <c r="B58" s="226" t="s">
        <v>88</v>
      </c>
      <c r="C58" s="224">
        <v>200</v>
      </c>
      <c r="D58" s="42" t="s">
        <v>89</v>
      </c>
      <c r="E58" s="28">
        <v>0.02</v>
      </c>
      <c r="F58" s="28">
        <v>0.02</v>
      </c>
      <c r="G58" s="28">
        <v>65</v>
      </c>
      <c r="H58" s="28">
        <f>E58*G58</f>
        <v>1.3</v>
      </c>
      <c r="I58" s="209">
        <v>6.14</v>
      </c>
      <c r="J58" s="209">
        <v>6.94</v>
      </c>
      <c r="K58" s="209">
        <v>45.36</v>
      </c>
      <c r="L58" s="209">
        <f>(I58+K58)*4 +J58*9</f>
        <v>268.45999999999998</v>
      </c>
      <c r="M58" s="209">
        <v>101</v>
      </c>
      <c r="N58" s="229" t="s">
        <v>68</v>
      </c>
      <c r="O58" s="7"/>
    </row>
    <row r="59" spans="1:15" s="5" customFormat="1" ht="12" customHeight="1" x14ac:dyDescent="0.25">
      <c r="A59" s="225"/>
      <c r="B59" s="227"/>
      <c r="C59" s="225"/>
      <c r="D59" s="42" t="s">
        <v>24</v>
      </c>
      <c r="E59" s="28">
        <v>4.4999999999999998E-2</v>
      </c>
      <c r="F59" s="28">
        <v>4.4999999999999998E-2</v>
      </c>
      <c r="G59" s="28">
        <v>90</v>
      </c>
      <c r="H59" s="28">
        <f t="shared" ref="H59:H98" si="4">E59*G59</f>
        <v>4.05</v>
      </c>
      <c r="I59" s="233"/>
      <c r="J59" s="210"/>
      <c r="K59" s="210"/>
      <c r="L59" s="210"/>
      <c r="M59" s="210"/>
      <c r="N59" s="231"/>
      <c r="O59" s="7"/>
    </row>
    <row r="60" spans="1:15" ht="12" customHeight="1" x14ac:dyDescent="0.25">
      <c r="A60" s="237"/>
      <c r="B60" s="280"/>
      <c r="C60" s="237"/>
      <c r="D60" s="42" t="s">
        <v>25</v>
      </c>
      <c r="E60" s="28">
        <v>3.0000000000000001E-3</v>
      </c>
      <c r="F60" s="28">
        <v>3.0000000000000001E-3</v>
      </c>
      <c r="G60" s="28">
        <v>65</v>
      </c>
      <c r="H60" s="28">
        <f t="shared" si="4"/>
        <v>0.19500000000000001</v>
      </c>
      <c r="I60" s="218"/>
      <c r="J60" s="228"/>
      <c r="K60" s="228"/>
      <c r="L60" s="228"/>
      <c r="M60" s="228"/>
      <c r="N60" s="232"/>
      <c r="O60" s="1"/>
    </row>
    <row r="61" spans="1:15" ht="12" customHeight="1" x14ac:dyDescent="0.25">
      <c r="A61" s="242">
        <v>2</v>
      </c>
      <c r="B61" s="226" t="s">
        <v>43</v>
      </c>
      <c r="C61" s="242">
        <v>200</v>
      </c>
      <c r="D61" s="42" t="s">
        <v>26</v>
      </c>
      <c r="E61" s="28">
        <v>2.0000000000000001E-4</v>
      </c>
      <c r="F61" s="28">
        <v>2.0000000000000001E-4</v>
      </c>
      <c r="G61" s="28">
        <v>800</v>
      </c>
      <c r="H61" s="28">
        <f t="shared" si="4"/>
        <v>0.16</v>
      </c>
      <c r="I61" s="219">
        <v>3.42</v>
      </c>
      <c r="J61" s="219">
        <v>3.06</v>
      </c>
      <c r="K61" s="219">
        <v>17.532</v>
      </c>
      <c r="L61" s="219">
        <f>(I61+K61)*4+J61*9</f>
        <v>111.34799999999998</v>
      </c>
      <c r="M61" s="219">
        <v>412</v>
      </c>
      <c r="N61" s="226" t="s">
        <v>68</v>
      </c>
      <c r="O61" s="1"/>
    </row>
    <row r="62" spans="1:15" ht="12" customHeight="1" x14ac:dyDescent="0.25">
      <c r="A62" s="273"/>
      <c r="B62" s="227"/>
      <c r="C62" s="273"/>
      <c r="D62" s="42" t="s">
        <v>25</v>
      </c>
      <c r="E62" s="28">
        <v>0.01</v>
      </c>
      <c r="F62" s="28">
        <v>0.01</v>
      </c>
      <c r="G62" s="28">
        <v>65</v>
      </c>
      <c r="H62" s="28">
        <f t="shared" si="4"/>
        <v>0.65</v>
      </c>
      <c r="I62" s="278"/>
      <c r="J62" s="251"/>
      <c r="K62" s="251"/>
      <c r="L62" s="251"/>
      <c r="M62" s="251"/>
      <c r="N62" s="257"/>
      <c r="O62" s="1"/>
    </row>
    <row r="63" spans="1:15" ht="12" customHeight="1" x14ac:dyDescent="0.25">
      <c r="A63" s="53"/>
      <c r="B63" s="117" t="s">
        <v>154</v>
      </c>
      <c r="C63" s="151" t="s">
        <v>155</v>
      </c>
      <c r="D63" s="59" t="s">
        <v>27</v>
      </c>
      <c r="E63" s="28">
        <v>0.03</v>
      </c>
      <c r="F63" s="28">
        <v>0.03</v>
      </c>
      <c r="G63" s="28">
        <v>55</v>
      </c>
      <c r="H63" s="28">
        <f t="shared" si="4"/>
        <v>1.65</v>
      </c>
      <c r="I63" s="103">
        <v>2.4500000000000002</v>
      </c>
      <c r="J63" s="103">
        <v>7.55</v>
      </c>
      <c r="K63" s="103">
        <v>14.62</v>
      </c>
      <c r="L63" s="103">
        <v>136</v>
      </c>
      <c r="M63" s="103">
        <v>1</v>
      </c>
      <c r="N63" s="116" t="s">
        <v>68</v>
      </c>
      <c r="O63" s="1"/>
    </row>
    <row r="64" spans="1:15" ht="12" customHeight="1" x14ac:dyDescent="0.25">
      <c r="A64" s="53"/>
      <c r="B64" s="117"/>
      <c r="C64" s="148"/>
      <c r="D64" s="59" t="s">
        <v>156</v>
      </c>
      <c r="E64" s="28">
        <v>5.0000000000000001E-3</v>
      </c>
      <c r="F64" s="28">
        <v>5.0000000000000001E-3</v>
      </c>
      <c r="G64" s="28">
        <v>750</v>
      </c>
      <c r="H64" s="28">
        <f t="shared" si="4"/>
        <v>3.75</v>
      </c>
      <c r="I64" s="103"/>
      <c r="J64" s="103"/>
      <c r="K64" s="103"/>
      <c r="L64" s="103"/>
      <c r="M64" s="149"/>
      <c r="N64" s="150"/>
      <c r="O64" s="1"/>
    </row>
    <row r="65" spans="1:15" ht="12" customHeight="1" x14ac:dyDescent="0.25">
      <c r="A65" s="52"/>
      <c r="B65" s="29" t="s">
        <v>69</v>
      </c>
      <c r="C65" s="28">
        <v>430</v>
      </c>
      <c r="D65" s="42"/>
      <c r="E65" s="28"/>
      <c r="F65" s="28"/>
      <c r="G65" s="28"/>
      <c r="H65" s="28"/>
      <c r="I65" s="31">
        <f>SUM(I57:I63)</f>
        <v>12.009999999999998</v>
      </c>
      <c r="J65" s="31">
        <f>SUM(J57:J63)</f>
        <v>17.55</v>
      </c>
      <c r="K65" s="31">
        <f>SUM(K57:K63)</f>
        <v>77.512</v>
      </c>
      <c r="L65" s="31">
        <v>462.51</v>
      </c>
      <c r="M65" s="50"/>
      <c r="N65" s="84"/>
      <c r="O65" s="1"/>
    </row>
    <row r="66" spans="1:15" ht="12" customHeight="1" x14ac:dyDescent="0.25">
      <c r="A66" s="52"/>
      <c r="B66" s="29" t="s">
        <v>149</v>
      </c>
      <c r="C66" s="28"/>
      <c r="D66" s="42"/>
      <c r="E66" s="28"/>
      <c r="F66" s="28"/>
      <c r="G66" s="28"/>
      <c r="H66" s="28"/>
      <c r="I66" s="31"/>
      <c r="J66" s="31"/>
      <c r="K66" s="31"/>
      <c r="L66" s="31"/>
      <c r="M66" s="50"/>
      <c r="N66" s="84"/>
      <c r="O66" s="1"/>
    </row>
    <row r="67" spans="1:15" ht="12" customHeight="1" x14ac:dyDescent="0.25">
      <c r="A67" s="52"/>
      <c r="B67" s="42" t="s">
        <v>151</v>
      </c>
      <c r="C67" s="28">
        <v>35</v>
      </c>
      <c r="D67" s="42" t="s">
        <v>151</v>
      </c>
      <c r="E67" s="28">
        <v>3.3000000000000002E-2</v>
      </c>
      <c r="F67" s="28">
        <v>3.3000000000000002E-2</v>
      </c>
      <c r="G67" s="28">
        <v>160</v>
      </c>
      <c r="H67" s="28">
        <f t="shared" si="4"/>
        <v>5.28</v>
      </c>
      <c r="I67" s="93"/>
      <c r="J67" s="93"/>
      <c r="K67" s="93"/>
      <c r="L67" s="93"/>
      <c r="M67" s="50"/>
      <c r="N67" s="84"/>
      <c r="O67" s="1"/>
    </row>
    <row r="68" spans="1:15" ht="12" customHeight="1" x14ac:dyDescent="0.25">
      <c r="A68" s="52"/>
      <c r="B68" s="29" t="s">
        <v>121</v>
      </c>
      <c r="C68" s="30"/>
      <c r="D68" s="42"/>
      <c r="E68" s="28"/>
      <c r="F68" s="28"/>
      <c r="G68" s="28"/>
      <c r="H68" s="28"/>
      <c r="I68" s="31"/>
      <c r="J68" s="31"/>
      <c r="K68" s="31"/>
      <c r="L68" s="31"/>
      <c r="M68" s="51"/>
      <c r="N68" s="84"/>
      <c r="O68" s="1"/>
    </row>
    <row r="69" spans="1:15" ht="12" customHeight="1" x14ac:dyDescent="0.25">
      <c r="A69" s="366"/>
      <c r="B69" s="229" t="s">
        <v>157</v>
      </c>
      <c r="C69" s="71">
        <v>50</v>
      </c>
      <c r="D69" s="42" t="s">
        <v>28</v>
      </c>
      <c r="E69" s="28">
        <v>4.7E-2</v>
      </c>
      <c r="F69" s="28">
        <v>4.4999999999999998E-2</v>
      </c>
      <c r="G69" s="28">
        <v>30</v>
      </c>
      <c r="H69" s="28">
        <f t="shared" si="4"/>
        <v>1.41</v>
      </c>
      <c r="I69" s="127"/>
      <c r="J69" s="127"/>
      <c r="K69" s="127"/>
      <c r="L69" s="127"/>
      <c r="M69" s="152"/>
      <c r="N69" s="150"/>
      <c r="O69" s="1"/>
    </row>
    <row r="70" spans="1:15" ht="12" customHeight="1" x14ac:dyDescent="0.25">
      <c r="A70" s="367"/>
      <c r="B70" s="234"/>
      <c r="C70" s="71"/>
      <c r="D70" s="42" t="s">
        <v>30</v>
      </c>
      <c r="E70" s="28">
        <v>7.0000000000000001E-3</v>
      </c>
      <c r="F70" s="28">
        <v>5.0000000000000001E-3</v>
      </c>
      <c r="G70" s="28">
        <v>40</v>
      </c>
      <c r="H70" s="28">
        <f t="shared" si="4"/>
        <v>0.28000000000000003</v>
      </c>
      <c r="I70" s="127"/>
      <c r="J70" s="127"/>
      <c r="K70" s="127"/>
      <c r="L70" s="127"/>
      <c r="M70" s="152"/>
      <c r="N70" s="150"/>
      <c r="O70" s="1"/>
    </row>
    <row r="71" spans="1:15" ht="12" customHeight="1" x14ac:dyDescent="0.25">
      <c r="A71" s="367"/>
      <c r="B71" s="234"/>
      <c r="C71" s="71"/>
      <c r="D71" s="42" t="s">
        <v>87</v>
      </c>
      <c r="E71" s="28">
        <v>1E-3</v>
      </c>
      <c r="F71" s="28">
        <v>1E-3</v>
      </c>
      <c r="G71" s="28">
        <v>160</v>
      </c>
      <c r="H71" s="28">
        <f t="shared" si="4"/>
        <v>0.16</v>
      </c>
      <c r="I71" s="127"/>
      <c r="J71" s="127"/>
      <c r="K71" s="127"/>
      <c r="L71" s="127"/>
      <c r="M71" s="152"/>
      <c r="N71" s="150"/>
      <c r="O71" s="1"/>
    </row>
    <row r="72" spans="1:15" ht="12" customHeight="1" x14ac:dyDescent="0.25">
      <c r="A72" s="368"/>
      <c r="B72" s="230"/>
      <c r="C72" s="71"/>
      <c r="D72" s="42" t="s">
        <v>32</v>
      </c>
      <c r="E72" s="28">
        <v>1E-3</v>
      </c>
      <c r="F72" s="28">
        <v>1E-3</v>
      </c>
      <c r="G72" s="28">
        <v>30</v>
      </c>
      <c r="H72" s="28">
        <f t="shared" si="4"/>
        <v>0.03</v>
      </c>
      <c r="I72" s="127"/>
      <c r="J72" s="127"/>
      <c r="K72" s="127"/>
      <c r="L72" s="127"/>
      <c r="M72" s="152"/>
      <c r="N72" s="150"/>
      <c r="O72" s="1"/>
    </row>
    <row r="73" spans="1:15" ht="12" customHeight="1" x14ac:dyDescent="0.25">
      <c r="A73" s="242">
        <v>2</v>
      </c>
      <c r="B73" s="226" t="s">
        <v>143</v>
      </c>
      <c r="C73" s="242">
        <v>200</v>
      </c>
      <c r="D73" s="42" t="s">
        <v>47</v>
      </c>
      <c r="E73" s="28">
        <v>4.7E-2</v>
      </c>
      <c r="F73" s="28">
        <v>4.4999999999999998E-2</v>
      </c>
      <c r="G73" s="28">
        <v>37</v>
      </c>
      <c r="H73" s="28">
        <f t="shared" ref="H73:H83" si="5">E73*G73</f>
        <v>1.7390000000000001</v>
      </c>
      <c r="I73" s="219">
        <v>3.87</v>
      </c>
      <c r="J73" s="219">
        <v>4.05</v>
      </c>
      <c r="K73" s="219">
        <v>14.076000000000001</v>
      </c>
      <c r="L73" s="219">
        <v>108.23400000000001</v>
      </c>
      <c r="M73" s="219">
        <v>88</v>
      </c>
      <c r="N73" s="226" t="s">
        <v>68</v>
      </c>
      <c r="O73" s="1"/>
    </row>
    <row r="74" spans="1:15" ht="12" customHeight="1" x14ac:dyDescent="0.25">
      <c r="A74" s="273"/>
      <c r="B74" s="227"/>
      <c r="C74" s="273"/>
      <c r="D74" s="42" t="s">
        <v>40</v>
      </c>
      <c r="E74" s="28">
        <v>1.4999999999999999E-2</v>
      </c>
      <c r="F74" s="28">
        <v>1.4999999999999999E-2</v>
      </c>
      <c r="G74" s="28">
        <v>42</v>
      </c>
      <c r="H74" s="28">
        <f t="shared" si="5"/>
        <v>0.63</v>
      </c>
      <c r="I74" s="278"/>
      <c r="J74" s="278"/>
      <c r="K74" s="251"/>
      <c r="L74" s="251"/>
      <c r="M74" s="251"/>
      <c r="N74" s="257"/>
      <c r="O74" s="1"/>
    </row>
    <row r="75" spans="1:15" ht="12" customHeight="1" x14ac:dyDescent="0.25">
      <c r="A75" s="273"/>
      <c r="B75" s="227"/>
      <c r="C75" s="273"/>
      <c r="D75" s="42" t="s">
        <v>32</v>
      </c>
      <c r="E75" s="28">
        <v>3.0000000000000001E-3</v>
      </c>
      <c r="F75" s="28">
        <v>2E-3</v>
      </c>
      <c r="G75" s="28">
        <v>30</v>
      </c>
      <c r="H75" s="28">
        <f t="shared" si="5"/>
        <v>0.09</v>
      </c>
      <c r="I75" s="278"/>
      <c r="J75" s="278"/>
      <c r="K75" s="251"/>
      <c r="L75" s="251"/>
      <c r="M75" s="251"/>
      <c r="N75" s="257"/>
      <c r="O75" s="1"/>
    </row>
    <row r="76" spans="1:15" ht="12" customHeight="1" x14ac:dyDescent="0.25">
      <c r="A76" s="273"/>
      <c r="B76" s="227"/>
      <c r="C76" s="273"/>
      <c r="D76" s="42" t="s">
        <v>33</v>
      </c>
      <c r="E76" s="28">
        <v>2E-3</v>
      </c>
      <c r="F76" s="28">
        <v>2E-3</v>
      </c>
      <c r="G76" s="28">
        <v>357</v>
      </c>
      <c r="H76" s="28">
        <f t="shared" si="5"/>
        <v>0.71399999999999997</v>
      </c>
      <c r="I76" s="278"/>
      <c r="J76" s="278"/>
      <c r="K76" s="251"/>
      <c r="L76" s="251"/>
      <c r="M76" s="251"/>
      <c r="N76" s="257"/>
      <c r="O76" s="1"/>
    </row>
    <row r="77" spans="1:15" ht="12" customHeight="1" x14ac:dyDescent="0.25">
      <c r="A77" s="273"/>
      <c r="B77" s="227"/>
      <c r="C77" s="273"/>
      <c r="D77" s="42" t="s">
        <v>55</v>
      </c>
      <c r="E77" s="28">
        <v>3.0000000000000001E-3</v>
      </c>
      <c r="F77" s="28">
        <v>3.0000000000000001E-3</v>
      </c>
      <c r="G77" s="28">
        <v>313</v>
      </c>
      <c r="H77" s="28">
        <f t="shared" si="5"/>
        <v>0.93900000000000006</v>
      </c>
      <c r="I77" s="278"/>
      <c r="J77" s="278"/>
      <c r="K77" s="251"/>
      <c r="L77" s="251"/>
      <c r="M77" s="251"/>
      <c r="N77" s="257"/>
      <c r="O77" s="1"/>
    </row>
    <row r="78" spans="1:15" ht="12" customHeight="1" x14ac:dyDescent="0.25">
      <c r="A78" s="273"/>
      <c r="B78" s="227"/>
      <c r="C78" s="273"/>
      <c r="D78" s="42" t="s">
        <v>45</v>
      </c>
      <c r="E78" s="28">
        <v>2E-3</v>
      </c>
      <c r="F78" s="28">
        <v>2E-3</v>
      </c>
      <c r="G78" s="28">
        <v>160</v>
      </c>
      <c r="H78" s="28">
        <f t="shared" si="5"/>
        <v>0.32</v>
      </c>
      <c r="I78" s="278"/>
      <c r="J78" s="278"/>
      <c r="K78" s="251"/>
      <c r="L78" s="251"/>
      <c r="M78" s="251"/>
      <c r="N78" s="257"/>
      <c r="O78" s="1"/>
    </row>
    <row r="79" spans="1:15" ht="12" customHeight="1" x14ac:dyDescent="0.25">
      <c r="A79" s="273"/>
      <c r="B79" s="280"/>
      <c r="C79" s="273"/>
      <c r="D79" s="42" t="s">
        <v>30</v>
      </c>
      <c r="E79" s="28">
        <v>4.0000000000000001E-3</v>
      </c>
      <c r="F79" s="28">
        <v>2E-3</v>
      </c>
      <c r="G79" s="28">
        <v>40</v>
      </c>
      <c r="H79" s="28">
        <f t="shared" si="5"/>
        <v>0.16</v>
      </c>
      <c r="I79" s="279"/>
      <c r="J79" s="279"/>
      <c r="K79" s="220"/>
      <c r="L79" s="220"/>
      <c r="M79" s="220"/>
      <c r="N79" s="272"/>
      <c r="O79" s="1"/>
    </row>
    <row r="80" spans="1:15" ht="12" customHeight="1" x14ac:dyDescent="0.25">
      <c r="A80" s="224">
        <v>3</v>
      </c>
      <c r="B80" s="354" t="s">
        <v>136</v>
      </c>
      <c r="C80" s="283" t="s">
        <v>111</v>
      </c>
      <c r="D80" s="42" t="s">
        <v>56</v>
      </c>
      <c r="E80" s="28">
        <v>0.06</v>
      </c>
      <c r="F80" s="28">
        <v>5.7000000000000002E-2</v>
      </c>
      <c r="G80" s="28">
        <v>440</v>
      </c>
      <c r="H80" s="28">
        <f>E80*G80</f>
        <v>26.4</v>
      </c>
      <c r="I80" s="60">
        <v>2.7749999999999999</v>
      </c>
      <c r="J80" s="60">
        <v>3.2</v>
      </c>
      <c r="K80" s="60">
        <v>17.986999999999998</v>
      </c>
      <c r="L80" s="60">
        <v>111.85</v>
      </c>
      <c r="M80" s="60">
        <v>293</v>
      </c>
      <c r="N80" s="132" t="s">
        <v>68</v>
      </c>
      <c r="O80" s="1"/>
    </row>
    <row r="81" spans="1:15" ht="12" customHeight="1" x14ac:dyDescent="0.25">
      <c r="A81" s="225"/>
      <c r="B81" s="355"/>
      <c r="C81" s="284"/>
      <c r="D81" s="42" t="s">
        <v>36</v>
      </c>
      <c r="E81" s="28">
        <v>3.0000000000000001E-3</v>
      </c>
      <c r="F81" s="28">
        <v>2E-3</v>
      </c>
      <c r="G81" s="28">
        <v>30</v>
      </c>
      <c r="H81" s="28">
        <f t="shared" si="5"/>
        <v>0.09</v>
      </c>
      <c r="I81" s="219"/>
      <c r="J81" s="209"/>
      <c r="K81" s="209"/>
      <c r="L81" s="209"/>
      <c r="M81" s="209"/>
      <c r="N81" s="229"/>
      <c r="O81" s="1"/>
    </row>
    <row r="82" spans="1:15" ht="12" customHeight="1" x14ac:dyDescent="0.25">
      <c r="A82" s="225"/>
      <c r="B82" s="355"/>
      <c r="C82" s="284"/>
      <c r="D82" s="42" t="s">
        <v>45</v>
      </c>
      <c r="E82" s="28">
        <v>2E-3</v>
      </c>
      <c r="F82" s="28">
        <v>2E-3</v>
      </c>
      <c r="G82" s="28">
        <v>160</v>
      </c>
      <c r="H82" s="28">
        <f t="shared" si="5"/>
        <v>0.32</v>
      </c>
      <c r="I82" s="278"/>
      <c r="J82" s="233"/>
      <c r="K82" s="233"/>
      <c r="L82" s="233"/>
      <c r="M82" s="233"/>
      <c r="N82" s="234"/>
      <c r="O82" s="1"/>
    </row>
    <row r="83" spans="1:15" ht="12" customHeight="1" x14ac:dyDescent="0.25">
      <c r="A83" s="225"/>
      <c r="B83" s="355"/>
      <c r="C83" s="284"/>
      <c r="D83" s="42" t="s">
        <v>30</v>
      </c>
      <c r="E83" s="28">
        <v>5.0000000000000001E-3</v>
      </c>
      <c r="F83" s="28">
        <v>4.0000000000000001E-3</v>
      </c>
      <c r="G83" s="28">
        <v>40</v>
      </c>
      <c r="H83" s="28">
        <f t="shared" si="5"/>
        <v>0.2</v>
      </c>
      <c r="I83" s="279"/>
      <c r="J83" s="218"/>
      <c r="K83" s="218"/>
      <c r="L83" s="218"/>
      <c r="M83" s="218"/>
      <c r="N83" s="230"/>
      <c r="O83" s="1"/>
    </row>
    <row r="84" spans="1:15" ht="12" customHeight="1" x14ac:dyDescent="0.25">
      <c r="A84" s="237"/>
      <c r="B84" s="356"/>
      <c r="C84" s="357"/>
      <c r="D84" s="40" t="s">
        <v>44</v>
      </c>
      <c r="E84" s="41">
        <v>3.5000000000000003E-2</v>
      </c>
      <c r="F84" s="41">
        <v>3.5000000000000003E-2</v>
      </c>
      <c r="G84" s="41">
        <v>65</v>
      </c>
      <c r="H84" s="41">
        <f t="shared" si="4"/>
        <v>2.2750000000000004</v>
      </c>
      <c r="I84" s="62"/>
      <c r="J84" s="62"/>
      <c r="K84" s="62"/>
      <c r="L84" s="62"/>
      <c r="M84" s="62"/>
      <c r="N84" s="119"/>
      <c r="O84" s="1"/>
    </row>
    <row r="85" spans="1:15" ht="12" customHeight="1" x14ac:dyDescent="0.25">
      <c r="A85" s="315">
        <v>4</v>
      </c>
      <c r="B85" s="313" t="s">
        <v>19</v>
      </c>
      <c r="C85" s="315">
        <v>200</v>
      </c>
      <c r="D85" s="42" t="s">
        <v>39</v>
      </c>
      <c r="E85" s="41">
        <v>7.0000000000000001E-3</v>
      </c>
      <c r="F85" s="28">
        <v>6.0000000000000001E-3</v>
      </c>
      <c r="G85" s="28">
        <v>60</v>
      </c>
      <c r="H85" s="28">
        <f t="shared" si="4"/>
        <v>0.42</v>
      </c>
      <c r="I85" s="209">
        <v>0.05</v>
      </c>
      <c r="J85" s="209">
        <v>2.1999999999999999E-2</v>
      </c>
      <c r="K85" s="209">
        <v>26.17</v>
      </c>
      <c r="L85" s="249">
        <v>104</v>
      </c>
      <c r="M85" s="209">
        <v>394</v>
      </c>
      <c r="N85" s="229" t="s">
        <v>83</v>
      </c>
      <c r="O85" s="1"/>
    </row>
    <row r="86" spans="1:15" s="4" customFormat="1" ht="12" customHeight="1" x14ac:dyDescent="0.25">
      <c r="A86" s="316"/>
      <c r="B86" s="314"/>
      <c r="C86" s="316"/>
      <c r="D86" s="42" t="s">
        <v>25</v>
      </c>
      <c r="E86" s="28">
        <v>0.01</v>
      </c>
      <c r="F86" s="28">
        <v>0.01</v>
      </c>
      <c r="G86" s="28">
        <v>65</v>
      </c>
      <c r="H86" s="28">
        <f t="shared" si="4"/>
        <v>0.65</v>
      </c>
      <c r="I86" s="218"/>
      <c r="J86" s="218"/>
      <c r="K86" s="218"/>
      <c r="L86" s="250"/>
      <c r="M86" s="218"/>
      <c r="N86" s="230"/>
      <c r="O86" s="3"/>
    </row>
    <row r="87" spans="1:15" ht="12" customHeight="1" x14ac:dyDescent="0.25">
      <c r="A87" s="52"/>
      <c r="B87" s="42" t="s">
        <v>17</v>
      </c>
      <c r="C87" s="53">
        <v>50</v>
      </c>
      <c r="D87" s="42" t="s">
        <v>27</v>
      </c>
      <c r="E87" s="28">
        <v>0.05</v>
      </c>
      <c r="F87" s="28">
        <v>0.05</v>
      </c>
      <c r="G87" s="28">
        <v>55</v>
      </c>
      <c r="H87" s="28">
        <f t="shared" si="4"/>
        <v>2.75</v>
      </c>
      <c r="I87" s="42">
        <v>4</v>
      </c>
      <c r="J87" s="42">
        <v>1.5</v>
      </c>
      <c r="K87" s="42">
        <v>25</v>
      </c>
      <c r="L87" s="42">
        <v>129.5</v>
      </c>
      <c r="M87" s="42">
        <v>200102</v>
      </c>
      <c r="N87" s="57" t="s">
        <v>68</v>
      </c>
      <c r="O87" s="1"/>
    </row>
    <row r="88" spans="1:15" s="33" customFormat="1" ht="12" customHeight="1" x14ac:dyDescent="0.2">
      <c r="A88" s="28"/>
      <c r="B88" s="29" t="s">
        <v>70</v>
      </c>
      <c r="C88" s="30">
        <v>665</v>
      </c>
      <c r="D88" s="29"/>
      <c r="E88" s="30"/>
      <c r="F88" s="30"/>
      <c r="G88" s="30"/>
      <c r="H88" s="28"/>
      <c r="I88" s="31">
        <f>SUM(I73:I87)</f>
        <v>10.695</v>
      </c>
      <c r="J88" s="31">
        <f>SUM(J73:J87)</f>
        <v>8.7720000000000002</v>
      </c>
      <c r="K88" s="31">
        <f>SUM(K73:K87)</f>
        <v>83.233000000000004</v>
      </c>
      <c r="L88" s="31">
        <f>SUM(L73:L87)</f>
        <v>453.584</v>
      </c>
      <c r="M88" s="30"/>
      <c r="N88" s="55"/>
      <c r="O88" s="32"/>
    </row>
    <row r="89" spans="1:15" ht="13.5" customHeight="1" x14ac:dyDescent="0.25">
      <c r="A89" s="28"/>
      <c r="B89" s="30" t="s">
        <v>20</v>
      </c>
      <c r="C89" s="30"/>
      <c r="D89" s="29"/>
      <c r="E89" s="30"/>
      <c r="F89" s="30"/>
      <c r="G89" s="30"/>
      <c r="H89" s="30"/>
      <c r="I89" s="64"/>
      <c r="J89" s="64"/>
      <c r="K89" s="64"/>
      <c r="L89" s="64"/>
      <c r="M89" s="30"/>
      <c r="N89" s="55"/>
      <c r="O89" s="1"/>
    </row>
    <row r="90" spans="1:15" s="5" customFormat="1" ht="12" customHeight="1" x14ac:dyDescent="0.25">
      <c r="A90" s="242">
        <v>1</v>
      </c>
      <c r="B90" s="226" t="s">
        <v>158</v>
      </c>
      <c r="C90" s="242">
        <v>60</v>
      </c>
      <c r="D90" s="42" t="s">
        <v>37</v>
      </c>
      <c r="E90" s="28">
        <v>3.5000000000000003E-2</v>
      </c>
      <c r="F90" s="28">
        <v>3.5000000000000003E-2</v>
      </c>
      <c r="G90" s="28">
        <v>34</v>
      </c>
      <c r="H90" s="28">
        <f t="shared" si="4"/>
        <v>1.1900000000000002</v>
      </c>
      <c r="I90" s="219">
        <v>3.68</v>
      </c>
      <c r="J90" s="219">
        <v>5.63</v>
      </c>
      <c r="K90" s="219">
        <v>43.52</v>
      </c>
      <c r="L90" s="219">
        <v>239.47</v>
      </c>
      <c r="M90" s="219">
        <v>432</v>
      </c>
      <c r="N90" s="226" t="s">
        <v>68</v>
      </c>
      <c r="O90" s="7"/>
    </row>
    <row r="91" spans="1:15" s="5" customFormat="1" ht="14.25" customHeight="1" x14ac:dyDescent="0.25">
      <c r="A91" s="273"/>
      <c r="B91" s="257"/>
      <c r="C91" s="239"/>
      <c r="D91" s="42" t="s">
        <v>24</v>
      </c>
      <c r="E91" s="28">
        <v>1.4999999999999999E-2</v>
      </c>
      <c r="F91" s="28">
        <v>1.4999999999999999E-2</v>
      </c>
      <c r="G91" s="28">
        <v>90</v>
      </c>
      <c r="H91" s="28">
        <f t="shared" si="4"/>
        <v>1.3499999999999999</v>
      </c>
      <c r="I91" s="251"/>
      <c r="J91" s="251"/>
      <c r="K91" s="251"/>
      <c r="L91" s="251"/>
      <c r="M91" s="251"/>
      <c r="N91" s="257"/>
      <c r="O91" s="7"/>
    </row>
    <row r="92" spans="1:15" s="5" customFormat="1" ht="14.25" customHeight="1" x14ac:dyDescent="0.25">
      <c r="A92" s="273"/>
      <c r="B92" s="257"/>
      <c r="C92" s="239"/>
      <c r="D92" s="40" t="s">
        <v>156</v>
      </c>
      <c r="E92" s="41">
        <v>3.0000000000000001E-3</v>
      </c>
      <c r="F92" s="41">
        <v>3.0000000000000001E-3</v>
      </c>
      <c r="G92" s="28">
        <v>313</v>
      </c>
      <c r="H92" s="28">
        <f t="shared" si="4"/>
        <v>0.93900000000000006</v>
      </c>
      <c r="I92" s="251"/>
      <c r="J92" s="251"/>
      <c r="K92" s="251"/>
      <c r="L92" s="251"/>
      <c r="M92" s="251"/>
      <c r="N92" s="257"/>
      <c r="O92" s="7"/>
    </row>
    <row r="93" spans="1:15" ht="12" customHeight="1" x14ac:dyDescent="0.25">
      <c r="A93" s="273"/>
      <c r="B93" s="257"/>
      <c r="C93" s="239"/>
      <c r="D93" s="40" t="s">
        <v>45</v>
      </c>
      <c r="E93" s="41">
        <v>1E-3</v>
      </c>
      <c r="F93" s="41">
        <v>1E-3</v>
      </c>
      <c r="G93" s="28">
        <v>160</v>
      </c>
      <c r="H93" s="43">
        <f t="shared" si="4"/>
        <v>0.16</v>
      </c>
      <c r="I93" s="251"/>
      <c r="J93" s="251"/>
      <c r="K93" s="251"/>
      <c r="L93" s="251"/>
      <c r="M93" s="251"/>
      <c r="N93" s="257"/>
      <c r="O93" s="1"/>
    </row>
    <row r="94" spans="1:15" ht="12" customHeight="1" x14ac:dyDescent="0.25">
      <c r="A94" s="273"/>
      <c r="B94" s="257"/>
      <c r="C94" s="239"/>
      <c r="D94" s="40" t="s">
        <v>159</v>
      </c>
      <c r="E94" s="41">
        <v>0.2</v>
      </c>
      <c r="F94" s="41">
        <v>0.18</v>
      </c>
      <c r="G94" s="28">
        <v>37</v>
      </c>
      <c r="H94" s="43">
        <f t="shared" si="4"/>
        <v>7.4</v>
      </c>
      <c r="I94" s="251"/>
      <c r="J94" s="251"/>
      <c r="K94" s="251"/>
      <c r="L94" s="251"/>
      <c r="M94" s="251"/>
      <c r="N94" s="257"/>
      <c r="O94" s="1"/>
    </row>
    <row r="95" spans="1:15" ht="12" customHeight="1" x14ac:dyDescent="0.25">
      <c r="A95" s="273"/>
      <c r="B95" s="257"/>
      <c r="C95" s="239"/>
      <c r="D95" s="42" t="s">
        <v>49</v>
      </c>
      <c r="E95" s="28">
        <v>2.0000000000000001E-4</v>
      </c>
      <c r="F95" s="28">
        <v>2.0000000000000001E-4</v>
      </c>
      <c r="G95" s="28">
        <v>350</v>
      </c>
      <c r="H95" s="28">
        <f t="shared" si="4"/>
        <v>7.0000000000000007E-2</v>
      </c>
      <c r="I95" s="251"/>
      <c r="J95" s="251"/>
      <c r="K95" s="251"/>
      <c r="L95" s="251"/>
      <c r="M95" s="251"/>
      <c r="N95" s="257"/>
      <c r="O95" s="1"/>
    </row>
    <row r="96" spans="1:15" ht="10.5" customHeight="1" x14ac:dyDescent="0.25">
      <c r="A96" s="242">
        <v>2</v>
      </c>
      <c r="B96" s="226" t="s">
        <v>43</v>
      </c>
      <c r="C96" s="242">
        <v>200</v>
      </c>
      <c r="D96" s="50" t="s">
        <v>26</v>
      </c>
      <c r="E96" s="28">
        <v>2.0000000000000001E-4</v>
      </c>
      <c r="F96" s="28">
        <v>2.0000000000000001E-4</v>
      </c>
      <c r="G96" s="28">
        <v>750</v>
      </c>
      <c r="H96" s="28">
        <f t="shared" si="4"/>
        <v>0.15</v>
      </c>
      <c r="I96" s="219">
        <v>3.42</v>
      </c>
      <c r="J96" s="219">
        <v>3.06</v>
      </c>
      <c r="K96" s="219">
        <v>17.532</v>
      </c>
      <c r="L96" s="219">
        <f>(I96+K96)*4+J96*9</f>
        <v>111.34799999999998</v>
      </c>
      <c r="M96" s="219">
        <v>411</v>
      </c>
      <c r="N96" s="226" t="s">
        <v>68</v>
      </c>
      <c r="O96" s="1"/>
    </row>
    <row r="97" spans="1:15" ht="12" customHeight="1" x14ac:dyDescent="0.25">
      <c r="A97" s="274"/>
      <c r="B97" s="280"/>
      <c r="C97" s="274"/>
      <c r="D97" s="42" t="s">
        <v>25</v>
      </c>
      <c r="E97" s="28">
        <v>0.01</v>
      </c>
      <c r="F97" s="28">
        <v>0.01</v>
      </c>
      <c r="G97" s="28">
        <v>65</v>
      </c>
      <c r="H97" s="28">
        <f t="shared" si="4"/>
        <v>0.65</v>
      </c>
      <c r="I97" s="279"/>
      <c r="J97" s="220"/>
      <c r="K97" s="220"/>
      <c r="L97" s="220"/>
      <c r="M97" s="220"/>
      <c r="N97" s="272"/>
      <c r="O97" s="1"/>
    </row>
    <row r="98" spans="1:15" ht="12" customHeight="1" x14ac:dyDescent="0.25">
      <c r="A98" s="65"/>
      <c r="B98" s="42" t="s">
        <v>41</v>
      </c>
      <c r="C98" s="28">
        <v>5</v>
      </c>
      <c r="D98" s="29"/>
      <c r="E98" s="28">
        <v>5.0000000000000001E-3</v>
      </c>
      <c r="F98" s="28">
        <v>5.0000000000000001E-3</v>
      </c>
      <c r="G98" s="28">
        <v>18</v>
      </c>
      <c r="H98" s="28">
        <f t="shared" si="4"/>
        <v>0.09</v>
      </c>
      <c r="I98" s="66"/>
      <c r="J98" s="66"/>
      <c r="K98" s="66"/>
      <c r="L98" s="66"/>
      <c r="M98" s="66"/>
      <c r="N98" s="66"/>
      <c r="O98" s="1"/>
    </row>
    <row r="99" spans="1:15" ht="12" customHeight="1" x14ac:dyDescent="0.25">
      <c r="A99" s="28"/>
      <c r="B99" s="29" t="s">
        <v>71</v>
      </c>
      <c r="C99" s="30">
        <v>260</v>
      </c>
      <c r="D99" s="29"/>
      <c r="E99" s="30"/>
      <c r="F99" s="30"/>
      <c r="G99" s="30"/>
      <c r="H99" s="64"/>
      <c r="I99" s="64">
        <f>SUM(I92:I98)</f>
        <v>3.42</v>
      </c>
      <c r="J99" s="64">
        <f>SUM(J92:J98)</f>
        <v>3.06</v>
      </c>
      <c r="K99" s="64">
        <f>SUM(K92:K98)</f>
        <v>17.532</v>
      </c>
      <c r="L99" s="64">
        <f>SUM(L92:L98)</f>
        <v>111.34799999999998</v>
      </c>
      <c r="M99" s="30"/>
      <c r="N99" s="30"/>
      <c r="O99" s="1"/>
    </row>
    <row r="100" spans="1:15" s="5" customFormat="1" ht="13.5" customHeight="1" x14ac:dyDescent="0.25">
      <c r="A100" s="30"/>
      <c r="B100" s="29" t="s">
        <v>21</v>
      </c>
      <c r="C100" s="30"/>
      <c r="D100" s="58"/>
      <c r="E100" s="58"/>
      <c r="F100" s="58"/>
      <c r="G100" s="58"/>
      <c r="H100" s="64">
        <f>SUM(H59:H99)</f>
        <v>67.311000000000007</v>
      </c>
      <c r="I100" s="64">
        <f>I99+I88+I68</f>
        <v>14.115</v>
      </c>
      <c r="J100" s="64">
        <f>J99+J88+J68</f>
        <v>11.832000000000001</v>
      </c>
      <c r="K100" s="64">
        <f>K99+K88+K68</f>
        <v>100.765</v>
      </c>
      <c r="L100" s="64">
        <f>L99+L88+L68</f>
        <v>564.93200000000002</v>
      </c>
      <c r="M100" s="30"/>
      <c r="N100" s="30"/>
      <c r="O100" s="7"/>
    </row>
    <row r="101" spans="1:15" s="22" customFormat="1" ht="13.5" customHeight="1" x14ac:dyDescent="0.2">
      <c r="A101" s="17"/>
      <c r="B101" s="18" t="s">
        <v>73</v>
      </c>
      <c r="C101" s="17"/>
      <c r="D101" s="19"/>
      <c r="E101" s="19"/>
      <c r="F101" s="19"/>
      <c r="G101" s="19"/>
      <c r="H101" s="20"/>
      <c r="I101" s="20"/>
      <c r="J101" s="20"/>
      <c r="K101" s="20"/>
      <c r="L101" s="20"/>
      <c r="M101" s="17"/>
      <c r="N101" s="17"/>
      <c r="O101" s="21"/>
    </row>
    <row r="102" spans="1:15" s="22" customFormat="1" ht="12" customHeight="1" x14ac:dyDescent="0.2">
      <c r="A102" s="23"/>
      <c r="B102" s="24"/>
      <c r="C102" s="25"/>
      <c r="D102" s="26" t="s">
        <v>2</v>
      </c>
      <c r="E102" s="26" t="s">
        <v>3</v>
      </c>
      <c r="F102" s="26" t="s">
        <v>4</v>
      </c>
      <c r="G102" s="27" t="s">
        <v>5</v>
      </c>
      <c r="H102" s="26" t="s">
        <v>6</v>
      </c>
      <c r="I102" s="26" t="s">
        <v>7</v>
      </c>
      <c r="J102" s="26" t="s">
        <v>8</v>
      </c>
      <c r="K102" s="26" t="s">
        <v>9</v>
      </c>
      <c r="L102" s="26" t="s">
        <v>10</v>
      </c>
      <c r="M102" s="26" t="s">
        <v>11</v>
      </c>
      <c r="N102" s="26" t="s">
        <v>12</v>
      </c>
      <c r="O102" s="21"/>
    </row>
    <row r="103" spans="1:15" s="1" customFormat="1" ht="24" customHeight="1" x14ac:dyDescent="0.2">
      <c r="A103" s="36" t="s">
        <v>0</v>
      </c>
      <c r="B103" s="36" t="s">
        <v>13</v>
      </c>
      <c r="C103" s="26" t="s">
        <v>105</v>
      </c>
      <c r="D103" s="67"/>
      <c r="E103" s="26" t="s">
        <v>14</v>
      </c>
      <c r="F103" s="26" t="s">
        <v>14</v>
      </c>
      <c r="G103" s="27" t="s">
        <v>15</v>
      </c>
      <c r="H103" s="26" t="s">
        <v>16</v>
      </c>
      <c r="I103" s="36" t="s">
        <v>14</v>
      </c>
      <c r="J103" s="36" t="s">
        <v>14</v>
      </c>
      <c r="K103" s="36" t="s">
        <v>14</v>
      </c>
      <c r="L103" s="36" t="s">
        <v>14</v>
      </c>
      <c r="M103" s="26"/>
      <c r="N103" s="26"/>
    </row>
    <row r="104" spans="1:15" s="7" customFormat="1" ht="15" customHeight="1" x14ac:dyDescent="0.2">
      <c r="A104" s="224">
        <v>1</v>
      </c>
      <c r="B104" s="229" t="s">
        <v>67</v>
      </c>
      <c r="C104" s="224">
        <v>200</v>
      </c>
      <c r="D104" s="42" t="s">
        <v>60</v>
      </c>
      <c r="E104" s="28">
        <v>0.02</v>
      </c>
      <c r="F104" s="28">
        <v>0.02</v>
      </c>
      <c r="G104" s="122">
        <v>57</v>
      </c>
      <c r="H104" s="28">
        <f>E104*G104</f>
        <v>1.1400000000000001</v>
      </c>
      <c r="I104" s="209">
        <v>6.21</v>
      </c>
      <c r="J104" s="209">
        <v>7.08</v>
      </c>
      <c r="K104" s="209">
        <v>30.91</v>
      </c>
      <c r="L104" s="236">
        <f>(I104+K104)*4 +J104*9</f>
        <v>212.2</v>
      </c>
      <c r="M104" s="209">
        <v>147</v>
      </c>
      <c r="N104" s="209" t="s">
        <v>68</v>
      </c>
    </row>
    <row r="105" spans="1:15" s="7" customFormat="1" ht="12.75" x14ac:dyDescent="0.2">
      <c r="A105" s="225"/>
      <c r="B105" s="231"/>
      <c r="C105" s="213"/>
      <c r="D105" s="42" t="s">
        <v>24</v>
      </c>
      <c r="E105" s="28">
        <v>4.4999999999999998E-2</v>
      </c>
      <c r="F105" s="28">
        <v>4.4999999999999998E-2</v>
      </c>
      <c r="G105" s="28">
        <v>90</v>
      </c>
      <c r="H105" s="28">
        <f t="shared" ref="H105:H142" si="6">E105*G105</f>
        <v>4.05</v>
      </c>
      <c r="I105" s="233"/>
      <c r="J105" s="210"/>
      <c r="K105" s="210"/>
      <c r="L105" s="210"/>
      <c r="M105" s="210"/>
      <c r="N105" s="210"/>
    </row>
    <row r="106" spans="1:15" s="1" customFormat="1" ht="12.75" x14ac:dyDescent="0.2">
      <c r="A106" s="237"/>
      <c r="B106" s="232"/>
      <c r="C106" s="214"/>
      <c r="D106" s="42" t="s">
        <v>25</v>
      </c>
      <c r="E106" s="28">
        <v>3.0000000000000001E-3</v>
      </c>
      <c r="F106" s="28">
        <v>3.0000000000000001E-3</v>
      </c>
      <c r="G106" s="28">
        <v>65</v>
      </c>
      <c r="H106" s="28">
        <f t="shared" si="6"/>
        <v>0.19500000000000001</v>
      </c>
      <c r="I106" s="218"/>
      <c r="J106" s="228"/>
      <c r="K106" s="228"/>
      <c r="L106" s="228"/>
      <c r="M106" s="228"/>
      <c r="N106" s="228"/>
    </row>
    <row r="107" spans="1:15" s="1" customFormat="1" ht="15" customHeight="1" x14ac:dyDescent="0.2">
      <c r="A107" s="242">
        <v>2</v>
      </c>
      <c r="B107" s="226" t="s">
        <v>79</v>
      </c>
      <c r="C107" s="242">
        <v>200</v>
      </c>
      <c r="D107" s="42" t="s">
        <v>80</v>
      </c>
      <c r="E107" s="28">
        <v>2.0000000000000001E-4</v>
      </c>
      <c r="F107" s="28">
        <v>2.0000000000000001E-4</v>
      </c>
      <c r="G107" s="28">
        <v>1000</v>
      </c>
      <c r="H107" s="28">
        <f t="shared" si="6"/>
        <v>0.2</v>
      </c>
      <c r="I107" s="219">
        <v>3.3119999999999998</v>
      </c>
      <c r="J107" s="219">
        <v>3.1320000000000001</v>
      </c>
      <c r="K107" s="219">
        <v>13.157999999999999</v>
      </c>
      <c r="L107" s="219">
        <v>94.067999999999998</v>
      </c>
      <c r="M107" s="219">
        <v>416</v>
      </c>
      <c r="N107" s="219" t="s">
        <v>68</v>
      </c>
    </row>
    <row r="108" spans="1:15" s="1" customFormat="1" ht="12.75" x14ac:dyDescent="0.2">
      <c r="A108" s="273"/>
      <c r="B108" s="257"/>
      <c r="C108" s="239"/>
      <c r="D108" s="42" t="s">
        <v>25</v>
      </c>
      <c r="E108" s="28">
        <v>0.01</v>
      </c>
      <c r="F108" s="28">
        <v>0.01</v>
      </c>
      <c r="G108" s="28">
        <v>65</v>
      </c>
      <c r="H108" s="28">
        <f t="shared" si="6"/>
        <v>0.65</v>
      </c>
      <c r="I108" s="251"/>
      <c r="J108" s="251"/>
      <c r="K108" s="251"/>
      <c r="L108" s="251"/>
      <c r="M108" s="251"/>
      <c r="N108" s="251"/>
    </row>
    <row r="109" spans="1:15" s="1" customFormat="1" ht="12.75" x14ac:dyDescent="0.2">
      <c r="A109" s="274"/>
      <c r="B109" s="272"/>
      <c r="C109" s="240"/>
      <c r="D109" s="42" t="s">
        <v>24</v>
      </c>
      <c r="E109" s="28">
        <v>0.04</v>
      </c>
      <c r="F109" s="28">
        <v>0.04</v>
      </c>
      <c r="G109" s="28">
        <v>90</v>
      </c>
      <c r="H109" s="28">
        <f t="shared" si="6"/>
        <v>3.6</v>
      </c>
      <c r="I109" s="220"/>
      <c r="J109" s="220"/>
      <c r="K109" s="220"/>
      <c r="L109" s="220"/>
      <c r="M109" s="220"/>
      <c r="N109" s="220"/>
    </row>
    <row r="110" spans="1:15" s="1" customFormat="1" ht="12.75" x14ac:dyDescent="0.2">
      <c r="A110" s="358"/>
      <c r="B110" s="229" t="s">
        <v>160</v>
      </c>
      <c r="C110" s="372" t="s">
        <v>155</v>
      </c>
      <c r="D110" s="42" t="s">
        <v>27</v>
      </c>
      <c r="E110" s="28">
        <v>0.03</v>
      </c>
      <c r="F110" s="28">
        <v>0.03</v>
      </c>
      <c r="G110" s="28">
        <v>55</v>
      </c>
      <c r="H110" s="28">
        <f t="shared" si="6"/>
        <v>1.65</v>
      </c>
      <c r="I110" s="51"/>
      <c r="J110" s="51"/>
      <c r="K110" s="51"/>
      <c r="L110" s="51"/>
      <c r="M110" s="51"/>
      <c r="N110" s="51"/>
    </row>
    <row r="111" spans="1:15" s="1" customFormat="1" ht="12.75" x14ac:dyDescent="0.2">
      <c r="A111" s="359"/>
      <c r="B111" s="230"/>
      <c r="C111" s="373"/>
      <c r="D111" s="42" t="s">
        <v>161</v>
      </c>
      <c r="E111" s="28">
        <v>5.0000000000000001E-3</v>
      </c>
      <c r="F111" s="28">
        <v>5.0000000000000001E-3</v>
      </c>
      <c r="G111" s="28">
        <v>700</v>
      </c>
      <c r="H111" s="28">
        <f t="shared" si="6"/>
        <v>3.5</v>
      </c>
      <c r="I111" s="51"/>
      <c r="J111" s="51"/>
      <c r="K111" s="51"/>
      <c r="L111" s="51"/>
      <c r="M111" s="51"/>
      <c r="N111" s="51"/>
    </row>
    <row r="112" spans="1:15" s="1" customFormat="1" ht="12.75" x14ac:dyDescent="0.2">
      <c r="A112" s="28"/>
      <c r="B112" s="29" t="s">
        <v>69</v>
      </c>
      <c r="C112" s="30">
        <f>SUM(C104:C110)</f>
        <v>400</v>
      </c>
      <c r="D112" s="29"/>
      <c r="E112" s="30"/>
      <c r="F112" s="30"/>
      <c r="G112" s="30"/>
      <c r="H112" s="28"/>
      <c r="I112" s="54">
        <f>SUM(I104:I110)</f>
        <v>9.5220000000000002</v>
      </c>
      <c r="J112" s="54">
        <f>SUM(J104:J110)</f>
        <v>10.212</v>
      </c>
      <c r="K112" s="54">
        <f>SUM(K104:K110)</f>
        <v>44.067999999999998</v>
      </c>
      <c r="L112" s="31">
        <f>SUM(L104:L110)</f>
        <v>306.26799999999997</v>
      </c>
      <c r="M112" s="30"/>
      <c r="N112" s="30"/>
    </row>
    <row r="113" spans="1:14" s="1" customFormat="1" ht="12.75" x14ac:dyDescent="0.2">
      <c r="A113" s="65"/>
      <c r="B113" s="104" t="s">
        <v>149</v>
      </c>
      <c r="C113" s="71"/>
      <c r="D113" s="29"/>
      <c r="E113" s="30"/>
      <c r="F113" s="30"/>
      <c r="G113" s="30"/>
      <c r="H113" s="28"/>
      <c r="I113" s="68"/>
      <c r="J113" s="68"/>
      <c r="K113" s="68"/>
      <c r="L113" s="127"/>
      <c r="M113" s="71"/>
      <c r="N113" s="71"/>
    </row>
    <row r="114" spans="1:14" s="1" customFormat="1" ht="12.75" x14ac:dyDescent="0.2">
      <c r="A114" s="65"/>
      <c r="B114" s="103" t="s">
        <v>150</v>
      </c>
      <c r="C114" s="65">
        <v>35</v>
      </c>
      <c r="D114" s="42" t="s">
        <v>151</v>
      </c>
      <c r="E114" s="28">
        <v>3.3000000000000002E-2</v>
      </c>
      <c r="F114" s="28">
        <v>3.3000000000000002E-2</v>
      </c>
      <c r="G114" s="28">
        <v>160</v>
      </c>
      <c r="H114" s="28">
        <f t="shared" si="6"/>
        <v>5.28</v>
      </c>
      <c r="I114" s="125"/>
      <c r="J114" s="125"/>
      <c r="K114" s="125"/>
      <c r="L114" s="128"/>
      <c r="M114" s="65"/>
      <c r="N114" s="65"/>
    </row>
    <row r="115" spans="1:14" s="1" customFormat="1" ht="12.75" x14ac:dyDescent="0.2">
      <c r="A115" s="65"/>
      <c r="B115" s="104" t="s">
        <v>52</v>
      </c>
      <c r="C115" s="71"/>
      <c r="D115" s="29"/>
      <c r="E115" s="30"/>
      <c r="F115" s="30"/>
      <c r="G115" s="30"/>
      <c r="H115" s="30"/>
      <c r="I115" s="68"/>
      <c r="J115" s="68"/>
      <c r="K115" s="68"/>
      <c r="L115" s="127"/>
      <c r="M115" s="71"/>
      <c r="N115" s="71"/>
    </row>
    <row r="116" spans="1:14" s="7" customFormat="1" ht="21" customHeight="1" x14ac:dyDescent="0.2">
      <c r="A116" s="242">
        <v>1</v>
      </c>
      <c r="B116" s="226" t="s">
        <v>117</v>
      </c>
      <c r="C116" s="242">
        <v>200</v>
      </c>
      <c r="D116" s="42" t="s">
        <v>46</v>
      </c>
      <c r="E116" s="28">
        <v>3.5000000000000003E-2</v>
      </c>
      <c r="F116" s="28">
        <v>3.5000000000000003E-2</v>
      </c>
      <c r="G116" s="28">
        <v>55</v>
      </c>
      <c r="H116" s="28">
        <f>E116*G116</f>
        <v>1.9250000000000003</v>
      </c>
      <c r="I116" s="219">
        <v>4.04</v>
      </c>
      <c r="J116" s="219">
        <v>4.2</v>
      </c>
      <c r="K116" s="219">
        <v>13.76</v>
      </c>
      <c r="L116" s="317">
        <f>(I116+K116)*4 +J116*9</f>
        <v>109</v>
      </c>
      <c r="M116" s="219">
        <v>87</v>
      </c>
      <c r="N116" s="219" t="s">
        <v>68</v>
      </c>
    </row>
    <row r="117" spans="1:14" s="7" customFormat="1" ht="12.75" x14ac:dyDescent="0.2">
      <c r="A117" s="273"/>
      <c r="B117" s="227"/>
      <c r="C117" s="273"/>
      <c r="D117" s="42" t="s">
        <v>47</v>
      </c>
      <c r="E117" s="28">
        <v>4.4999999999999998E-2</v>
      </c>
      <c r="F117" s="28">
        <v>4.2999999999999997E-2</v>
      </c>
      <c r="G117" s="28">
        <v>37</v>
      </c>
      <c r="H117" s="28">
        <f>E117*G117</f>
        <v>1.665</v>
      </c>
      <c r="I117" s="278"/>
      <c r="J117" s="278"/>
      <c r="K117" s="278"/>
      <c r="L117" s="318"/>
      <c r="M117" s="278"/>
      <c r="N117" s="278"/>
    </row>
    <row r="118" spans="1:14" s="1" customFormat="1" ht="15" customHeight="1" x14ac:dyDescent="0.2">
      <c r="A118" s="273"/>
      <c r="B118" s="257"/>
      <c r="C118" s="239"/>
      <c r="D118" s="42" t="s">
        <v>30</v>
      </c>
      <c r="E118" s="28">
        <v>4.0000000000000001E-3</v>
      </c>
      <c r="F118" s="28">
        <v>3.0000000000000001E-3</v>
      </c>
      <c r="G118" s="28">
        <v>40</v>
      </c>
      <c r="H118" s="28">
        <f t="shared" si="6"/>
        <v>0.16</v>
      </c>
      <c r="I118" s="251"/>
      <c r="J118" s="251"/>
      <c r="K118" s="251"/>
      <c r="L118" s="251"/>
      <c r="M118" s="251"/>
      <c r="N118" s="251"/>
    </row>
    <row r="119" spans="1:14" s="1" customFormat="1" ht="12.75" x14ac:dyDescent="0.2">
      <c r="A119" s="273"/>
      <c r="B119" s="257"/>
      <c r="C119" s="239"/>
      <c r="D119" s="42" t="s">
        <v>32</v>
      </c>
      <c r="E119" s="28">
        <v>4.0000000000000001E-3</v>
      </c>
      <c r="F119" s="28">
        <v>3.0000000000000001E-3</v>
      </c>
      <c r="G119" s="28">
        <v>30</v>
      </c>
      <c r="H119" s="28">
        <f t="shared" si="6"/>
        <v>0.12</v>
      </c>
      <c r="I119" s="251"/>
      <c r="J119" s="251"/>
      <c r="K119" s="251"/>
      <c r="L119" s="251"/>
      <c r="M119" s="251"/>
      <c r="N119" s="251"/>
    </row>
    <row r="120" spans="1:14" s="1" customFormat="1" ht="12.75" x14ac:dyDescent="0.2">
      <c r="A120" s="273"/>
      <c r="B120" s="257"/>
      <c r="C120" s="239"/>
      <c r="D120" s="42" t="s">
        <v>54</v>
      </c>
      <c r="E120" s="28">
        <v>2E-3</v>
      </c>
      <c r="F120" s="28">
        <v>2E-3</v>
      </c>
      <c r="G120" s="28">
        <v>357</v>
      </c>
      <c r="H120" s="28">
        <f t="shared" si="6"/>
        <v>0.71399999999999997</v>
      </c>
      <c r="I120" s="251"/>
      <c r="J120" s="251"/>
      <c r="K120" s="251"/>
      <c r="L120" s="251"/>
      <c r="M120" s="251"/>
      <c r="N120" s="251"/>
    </row>
    <row r="121" spans="1:14" s="1" customFormat="1" ht="12.75" x14ac:dyDescent="0.2">
      <c r="A121" s="273"/>
      <c r="B121" s="257"/>
      <c r="C121" s="239"/>
      <c r="D121" s="42" t="s">
        <v>87</v>
      </c>
      <c r="E121" s="28">
        <v>2E-3</v>
      </c>
      <c r="F121" s="28">
        <v>2E-3</v>
      </c>
      <c r="G121" s="28">
        <v>160</v>
      </c>
      <c r="H121" s="28">
        <f>E121*G121</f>
        <v>0.32</v>
      </c>
      <c r="I121" s="251"/>
      <c r="J121" s="251"/>
      <c r="K121" s="251"/>
      <c r="L121" s="251"/>
      <c r="M121" s="251"/>
      <c r="N121" s="251"/>
    </row>
    <row r="122" spans="1:14" s="1" customFormat="1" ht="12.75" x14ac:dyDescent="0.2">
      <c r="A122" s="273"/>
      <c r="B122" s="257"/>
      <c r="C122" s="239"/>
      <c r="D122" s="42" t="s">
        <v>55</v>
      </c>
      <c r="E122" s="28">
        <v>3.0000000000000001E-3</v>
      </c>
      <c r="F122" s="28">
        <v>3.0000000000000001E-3</v>
      </c>
      <c r="G122" s="28">
        <v>313</v>
      </c>
      <c r="H122" s="28">
        <f t="shared" si="6"/>
        <v>0.93900000000000006</v>
      </c>
      <c r="I122" s="251"/>
      <c r="J122" s="251"/>
      <c r="K122" s="251"/>
      <c r="L122" s="251"/>
      <c r="M122" s="251"/>
      <c r="N122" s="251"/>
    </row>
    <row r="123" spans="1:14" s="1" customFormat="1" ht="15" customHeight="1" x14ac:dyDescent="0.2">
      <c r="A123" s="242">
        <v>2</v>
      </c>
      <c r="B123" s="226" t="s">
        <v>118</v>
      </c>
      <c r="C123" s="242">
        <v>80</v>
      </c>
      <c r="D123" s="42" t="s">
        <v>95</v>
      </c>
      <c r="E123" s="28">
        <v>6.8000000000000005E-2</v>
      </c>
      <c r="F123" s="28">
        <v>6.5000000000000002E-2</v>
      </c>
      <c r="G123" s="28">
        <v>220</v>
      </c>
      <c r="H123" s="28">
        <f t="shared" si="6"/>
        <v>14.96</v>
      </c>
      <c r="I123" s="219">
        <v>6.2</v>
      </c>
      <c r="J123" s="219">
        <v>3.34</v>
      </c>
      <c r="K123" s="219">
        <v>2.79</v>
      </c>
      <c r="L123" s="219">
        <v>66.02</v>
      </c>
      <c r="M123" s="219">
        <v>262</v>
      </c>
      <c r="N123" s="219" t="s">
        <v>68</v>
      </c>
    </row>
    <row r="124" spans="1:14" s="1" customFormat="1" ht="12.75" customHeight="1" x14ac:dyDescent="0.2">
      <c r="A124" s="273"/>
      <c r="B124" s="227"/>
      <c r="C124" s="273"/>
      <c r="D124" s="42" t="s">
        <v>87</v>
      </c>
      <c r="E124" s="28">
        <v>3.0000000000000001E-3</v>
      </c>
      <c r="F124" s="28">
        <v>3.0000000000000001E-3</v>
      </c>
      <c r="G124" s="28">
        <v>160</v>
      </c>
      <c r="H124" s="28">
        <f t="shared" si="6"/>
        <v>0.48</v>
      </c>
      <c r="I124" s="278"/>
      <c r="J124" s="278"/>
      <c r="K124" s="278"/>
      <c r="L124" s="278"/>
      <c r="M124" s="278"/>
      <c r="N124" s="278"/>
    </row>
    <row r="125" spans="1:14" s="1" customFormat="1" ht="12.75" customHeight="1" x14ac:dyDescent="0.2">
      <c r="A125" s="273"/>
      <c r="B125" s="227"/>
      <c r="C125" s="273"/>
      <c r="D125" s="42" t="s">
        <v>32</v>
      </c>
      <c r="E125" s="28">
        <v>4.0000000000000001E-3</v>
      </c>
      <c r="F125" s="28">
        <v>3.0000000000000001E-3</v>
      </c>
      <c r="G125" s="28">
        <v>30</v>
      </c>
      <c r="H125" s="28">
        <f t="shared" si="6"/>
        <v>0.12</v>
      </c>
      <c r="I125" s="278"/>
      <c r="J125" s="278"/>
      <c r="K125" s="278"/>
      <c r="L125" s="278"/>
      <c r="M125" s="278"/>
      <c r="N125" s="278"/>
    </row>
    <row r="126" spans="1:14" s="1" customFormat="1" ht="12.75" customHeight="1" x14ac:dyDescent="0.2">
      <c r="A126" s="273"/>
      <c r="B126" s="227"/>
      <c r="C126" s="273"/>
      <c r="D126" s="42" t="s">
        <v>27</v>
      </c>
      <c r="E126" s="28">
        <v>0.01</v>
      </c>
      <c r="F126" s="28">
        <v>0.01</v>
      </c>
      <c r="G126" s="28">
        <v>55</v>
      </c>
      <c r="H126" s="28">
        <f t="shared" si="6"/>
        <v>0.55000000000000004</v>
      </c>
      <c r="I126" s="278"/>
      <c r="J126" s="278"/>
      <c r="K126" s="278"/>
      <c r="L126" s="278"/>
      <c r="M126" s="278"/>
      <c r="N126" s="278"/>
    </row>
    <row r="127" spans="1:14" s="1" customFormat="1" ht="12" customHeight="1" x14ac:dyDescent="0.2">
      <c r="A127" s="274"/>
      <c r="B127" s="280"/>
      <c r="C127" s="274"/>
      <c r="D127" s="42" t="s">
        <v>35</v>
      </c>
      <c r="E127" s="28">
        <v>5.0000000000000001E-3</v>
      </c>
      <c r="F127" s="28">
        <v>5.0000000000000001E-3</v>
      </c>
      <c r="G127" s="28">
        <v>80</v>
      </c>
      <c r="H127" s="28">
        <f t="shared" si="6"/>
        <v>0.4</v>
      </c>
      <c r="I127" s="279"/>
      <c r="J127" s="279"/>
      <c r="K127" s="279"/>
      <c r="L127" s="279"/>
      <c r="M127" s="279"/>
      <c r="N127" s="279"/>
    </row>
    <row r="128" spans="1:14" s="1" customFormat="1" ht="12" customHeight="1" x14ac:dyDescent="0.2">
      <c r="A128" s="124">
        <v>3</v>
      </c>
      <c r="B128" s="123" t="s">
        <v>107</v>
      </c>
      <c r="C128" s="124">
        <v>90</v>
      </c>
      <c r="D128" s="42" t="s">
        <v>47</v>
      </c>
      <c r="E128" s="28">
        <v>0.1</v>
      </c>
      <c r="F128" s="28">
        <v>0.09</v>
      </c>
      <c r="G128" s="28">
        <v>37</v>
      </c>
      <c r="H128" s="28">
        <f t="shared" si="6"/>
        <v>3.7</v>
      </c>
      <c r="I128" s="126">
        <v>2.7749999999999999</v>
      </c>
      <c r="J128" s="126">
        <v>3.2</v>
      </c>
      <c r="K128" s="126">
        <v>17.987500000000001</v>
      </c>
      <c r="L128" s="126">
        <v>111.85</v>
      </c>
      <c r="M128" s="126">
        <v>339</v>
      </c>
      <c r="N128" s="126" t="s">
        <v>68</v>
      </c>
    </row>
    <row r="129" spans="1:15" s="1" customFormat="1" ht="13.5" customHeight="1" x14ac:dyDescent="0.2">
      <c r="A129" s="124"/>
      <c r="B129" s="123"/>
      <c r="C129" s="124"/>
      <c r="D129" s="42" t="s">
        <v>24</v>
      </c>
      <c r="E129" s="28">
        <v>5.0000000000000001E-3</v>
      </c>
      <c r="F129" s="28">
        <v>5.0000000000000001E-3</v>
      </c>
      <c r="G129" s="28">
        <v>90</v>
      </c>
      <c r="H129" s="28">
        <f t="shared" si="6"/>
        <v>0.45</v>
      </c>
      <c r="I129" s="126"/>
      <c r="J129" s="126"/>
      <c r="K129" s="126"/>
      <c r="L129" s="126"/>
      <c r="M129" s="126"/>
      <c r="N129" s="126"/>
    </row>
    <row r="130" spans="1:15" s="1" customFormat="1" ht="12" customHeight="1" x14ac:dyDescent="0.2">
      <c r="A130" s="242">
        <v>3</v>
      </c>
      <c r="B130" s="226" t="s">
        <v>64</v>
      </c>
      <c r="C130" s="242">
        <v>200</v>
      </c>
      <c r="D130" s="42" t="s">
        <v>57</v>
      </c>
      <c r="E130" s="28">
        <v>7.0000000000000001E-3</v>
      </c>
      <c r="F130" s="28">
        <v>7.0000000000000001E-3</v>
      </c>
      <c r="G130" s="28">
        <v>200</v>
      </c>
      <c r="H130" s="43">
        <f t="shared" si="6"/>
        <v>1.4000000000000001</v>
      </c>
      <c r="I130" s="219">
        <v>0.108</v>
      </c>
      <c r="J130" s="219">
        <v>0.108</v>
      </c>
      <c r="K130" s="219">
        <v>20.628</v>
      </c>
      <c r="L130" s="219">
        <v>83.915999999999997</v>
      </c>
      <c r="M130" s="219">
        <v>397</v>
      </c>
      <c r="N130" s="219" t="s">
        <v>68</v>
      </c>
    </row>
    <row r="131" spans="1:15" s="1" customFormat="1" ht="12.75" x14ac:dyDescent="0.2">
      <c r="A131" s="274"/>
      <c r="B131" s="280"/>
      <c r="C131" s="274"/>
      <c r="D131" s="42" t="s">
        <v>25</v>
      </c>
      <c r="E131" s="28">
        <v>7.0000000000000001E-3</v>
      </c>
      <c r="F131" s="28">
        <v>7.0000000000000001E-3</v>
      </c>
      <c r="G131" s="28">
        <v>65</v>
      </c>
      <c r="H131" s="28">
        <f t="shared" si="6"/>
        <v>0.45500000000000002</v>
      </c>
      <c r="I131" s="279"/>
      <c r="J131" s="220"/>
      <c r="K131" s="220"/>
      <c r="L131" s="220"/>
      <c r="M131" s="220"/>
      <c r="N131" s="220"/>
    </row>
    <row r="132" spans="1:15" s="1" customFormat="1" ht="12.75" x14ac:dyDescent="0.2">
      <c r="A132" s="53"/>
      <c r="B132" s="42" t="s">
        <v>17</v>
      </c>
      <c r="C132" s="53">
        <v>50</v>
      </c>
      <c r="D132" s="42" t="s">
        <v>27</v>
      </c>
      <c r="E132" s="28">
        <v>0.05</v>
      </c>
      <c r="F132" s="28">
        <v>0.05</v>
      </c>
      <c r="G132" s="28">
        <v>55</v>
      </c>
      <c r="H132" s="28">
        <f t="shared" si="6"/>
        <v>2.75</v>
      </c>
      <c r="I132" s="63">
        <v>4</v>
      </c>
      <c r="J132" s="63">
        <v>1.5</v>
      </c>
      <c r="K132" s="63">
        <v>25</v>
      </c>
      <c r="L132" s="48">
        <v>129.5</v>
      </c>
      <c r="M132" s="63">
        <v>200102</v>
      </c>
      <c r="N132" s="63" t="s">
        <v>68</v>
      </c>
    </row>
    <row r="133" spans="1:15" s="7" customFormat="1" ht="12" customHeight="1" x14ac:dyDescent="0.2">
      <c r="A133" s="54"/>
      <c r="B133" s="55" t="s">
        <v>70</v>
      </c>
      <c r="C133" s="30">
        <v>615</v>
      </c>
      <c r="D133" s="54"/>
      <c r="E133" s="54"/>
      <c r="F133" s="54"/>
      <c r="G133" s="54"/>
      <c r="H133" s="54"/>
      <c r="I133" s="54">
        <f>SUM(I116:I132)</f>
        <v>17.123000000000001</v>
      </c>
      <c r="J133" s="54">
        <f>SUM(J116:J132)</f>
        <v>12.348000000000001</v>
      </c>
      <c r="K133" s="54">
        <f>SUM(K116:K132)</f>
        <v>80.165500000000009</v>
      </c>
      <c r="L133" s="54">
        <f>SUM(L116:L132)</f>
        <v>500.286</v>
      </c>
      <c r="M133" s="54"/>
      <c r="N133" s="54"/>
    </row>
    <row r="134" spans="1:15" s="7" customFormat="1" ht="12.75" customHeight="1" x14ac:dyDescent="0.2">
      <c r="A134" s="54"/>
      <c r="B134" s="30" t="s">
        <v>20</v>
      </c>
      <c r="C134" s="54"/>
      <c r="D134" s="54"/>
      <c r="E134" s="54"/>
      <c r="F134" s="54"/>
      <c r="G134" s="54"/>
      <c r="H134" s="54"/>
      <c r="I134" s="68"/>
      <c r="J134" s="68"/>
      <c r="K134" s="68"/>
      <c r="L134" s="68"/>
      <c r="M134" s="68"/>
      <c r="N134" s="68"/>
    </row>
    <row r="135" spans="1:15" s="7" customFormat="1" ht="11.25" customHeight="1" x14ac:dyDescent="0.2">
      <c r="A135" s="242">
        <v>1</v>
      </c>
      <c r="B135" s="226" t="s">
        <v>162</v>
      </c>
      <c r="C135" s="242">
        <v>60</v>
      </c>
      <c r="D135" s="42" t="s">
        <v>37</v>
      </c>
      <c r="E135" s="28">
        <v>3.5000000000000003E-2</v>
      </c>
      <c r="F135" s="28">
        <v>3.5000000000000003E-2</v>
      </c>
      <c r="G135" s="28">
        <v>34</v>
      </c>
      <c r="H135" s="28">
        <f t="shared" si="6"/>
        <v>1.1900000000000002</v>
      </c>
      <c r="I135" s="242">
        <v>6.6779999999999999</v>
      </c>
      <c r="J135" s="242">
        <v>7.1459999999999999</v>
      </c>
      <c r="K135" s="242">
        <v>26.603999999999999</v>
      </c>
      <c r="L135" s="242">
        <f>(I135+K135)*4 +J135*9</f>
        <v>197.44199999999998</v>
      </c>
      <c r="M135" s="242">
        <v>100</v>
      </c>
      <c r="N135" s="242" t="s">
        <v>68</v>
      </c>
    </row>
    <row r="136" spans="1:15" s="1" customFormat="1" ht="12" customHeight="1" x14ac:dyDescent="0.2">
      <c r="A136" s="273"/>
      <c r="B136" s="227"/>
      <c r="C136" s="273"/>
      <c r="D136" s="42" t="s">
        <v>24</v>
      </c>
      <c r="E136" s="28">
        <v>0.01</v>
      </c>
      <c r="F136" s="28">
        <v>0.01</v>
      </c>
      <c r="G136" s="28">
        <v>90</v>
      </c>
      <c r="H136" s="28">
        <f t="shared" si="6"/>
        <v>0.9</v>
      </c>
      <c r="I136" s="273"/>
      <c r="J136" s="273"/>
      <c r="K136" s="273"/>
      <c r="L136" s="273"/>
      <c r="M136" s="273"/>
      <c r="N136" s="273"/>
    </row>
    <row r="137" spans="1:15" s="1" customFormat="1" ht="12" customHeight="1" x14ac:dyDescent="0.2">
      <c r="A137" s="273"/>
      <c r="B137" s="227"/>
      <c r="C137" s="273"/>
      <c r="D137" s="42" t="s">
        <v>35</v>
      </c>
      <c r="E137" s="28">
        <v>5.0000000000000001E-3</v>
      </c>
      <c r="F137" s="28">
        <v>5.0000000000000001E-3</v>
      </c>
      <c r="G137" s="28">
        <v>80</v>
      </c>
      <c r="H137" s="28">
        <f t="shared" si="6"/>
        <v>0.4</v>
      </c>
      <c r="I137" s="273"/>
      <c r="J137" s="273"/>
      <c r="K137" s="273"/>
      <c r="L137" s="273"/>
      <c r="M137" s="273"/>
      <c r="N137" s="273"/>
    </row>
    <row r="138" spans="1:15" s="1" customFormat="1" ht="12" customHeight="1" x14ac:dyDescent="0.2">
      <c r="A138" s="273"/>
      <c r="B138" s="227"/>
      <c r="C138" s="273"/>
      <c r="D138" s="42" t="s">
        <v>25</v>
      </c>
      <c r="E138" s="28">
        <v>0.03</v>
      </c>
      <c r="F138" s="28">
        <v>0.03</v>
      </c>
      <c r="G138" s="28">
        <v>65</v>
      </c>
      <c r="H138" s="28">
        <f t="shared" si="6"/>
        <v>1.95</v>
      </c>
      <c r="I138" s="273"/>
      <c r="J138" s="273"/>
      <c r="K138" s="273"/>
      <c r="L138" s="273"/>
      <c r="M138" s="273"/>
      <c r="N138" s="273"/>
    </row>
    <row r="139" spans="1:15" s="1" customFormat="1" ht="12" customHeight="1" x14ac:dyDescent="0.2">
      <c r="A139" s="274"/>
      <c r="B139" s="280"/>
      <c r="C139" s="274"/>
      <c r="D139" s="42" t="s">
        <v>59</v>
      </c>
      <c r="E139" s="28">
        <v>8.0000000000000002E-3</v>
      </c>
      <c r="F139" s="28">
        <v>8.0000000000000002E-3</v>
      </c>
      <c r="G139" s="28">
        <v>330</v>
      </c>
      <c r="H139" s="28">
        <f t="shared" si="6"/>
        <v>2.64</v>
      </c>
      <c r="I139" s="273"/>
      <c r="J139" s="273"/>
      <c r="K139" s="273"/>
      <c r="L139" s="273"/>
      <c r="M139" s="273"/>
      <c r="N139" s="273"/>
    </row>
    <row r="140" spans="1:15" s="1" customFormat="1" ht="12.75" x14ac:dyDescent="0.2">
      <c r="A140" s="374"/>
      <c r="B140" s="229" t="s">
        <v>43</v>
      </c>
      <c r="C140" s="374">
        <v>200</v>
      </c>
      <c r="D140" s="42" t="s">
        <v>26</v>
      </c>
      <c r="E140" s="28">
        <v>2.0000000000000001E-4</v>
      </c>
      <c r="F140" s="28">
        <v>2.0000000000000001E-4</v>
      </c>
      <c r="G140" s="28">
        <v>800</v>
      </c>
      <c r="H140" s="28">
        <f t="shared" si="6"/>
        <v>0.16</v>
      </c>
      <c r="I140" s="274"/>
      <c r="J140" s="274"/>
      <c r="K140" s="274"/>
      <c r="L140" s="274"/>
      <c r="M140" s="274"/>
      <c r="N140" s="274"/>
    </row>
    <row r="141" spans="1:15" s="1" customFormat="1" ht="12.75" x14ac:dyDescent="0.2">
      <c r="A141" s="375"/>
      <c r="B141" s="230"/>
      <c r="C141" s="375"/>
      <c r="D141" s="42" t="s">
        <v>25</v>
      </c>
      <c r="E141" s="28">
        <v>0.01</v>
      </c>
      <c r="F141" s="28">
        <v>0.01</v>
      </c>
      <c r="G141" s="28">
        <v>65</v>
      </c>
      <c r="H141" s="28">
        <f t="shared" si="6"/>
        <v>0.65</v>
      </c>
      <c r="I141" s="138"/>
      <c r="J141" s="138"/>
      <c r="K141" s="138"/>
      <c r="L141" s="138"/>
      <c r="M141" s="138"/>
      <c r="N141" s="138"/>
    </row>
    <row r="142" spans="1:15" s="1" customFormat="1" ht="12.75" x14ac:dyDescent="0.2">
      <c r="A142" s="28"/>
      <c r="B142" s="42" t="s">
        <v>41</v>
      </c>
      <c r="C142" s="28">
        <v>5</v>
      </c>
      <c r="D142" s="42"/>
      <c r="E142" s="28">
        <v>4.0000000000000001E-3</v>
      </c>
      <c r="F142" s="28">
        <v>4.0000000000000001E-3</v>
      </c>
      <c r="G142" s="28">
        <v>18</v>
      </c>
      <c r="H142" s="28">
        <f t="shared" si="6"/>
        <v>7.2000000000000008E-2</v>
      </c>
      <c r="I142" s="28">
        <v>2</v>
      </c>
      <c r="J142" s="28">
        <v>0.75</v>
      </c>
      <c r="K142" s="28">
        <v>12.5</v>
      </c>
      <c r="L142" s="28">
        <f>(I142+K142)*4 +J142*9</f>
        <v>64.75</v>
      </c>
      <c r="M142" s="28">
        <v>200102</v>
      </c>
      <c r="N142" s="28" t="s">
        <v>68</v>
      </c>
    </row>
    <row r="143" spans="1:15" s="1" customFormat="1" ht="13.5" customHeight="1" x14ac:dyDescent="0.2">
      <c r="A143" s="30"/>
      <c r="B143" s="29" t="s">
        <v>71</v>
      </c>
      <c r="C143" s="30">
        <v>230</v>
      </c>
      <c r="D143" s="42"/>
      <c r="E143" s="28"/>
      <c r="F143" s="28"/>
      <c r="G143" s="28"/>
      <c r="H143" s="69"/>
      <c r="I143" s="30">
        <f>SUM(I135:I142)</f>
        <v>8.6780000000000008</v>
      </c>
      <c r="J143" s="30">
        <f>SUM(J135:J142)</f>
        <v>7.8959999999999999</v>
      </c>
      <c r="K143" s="30">
        <f>SUM(K135:K142)</f>
        <v>39.103999999999999</v>
      </c>
      <c r="L143" s="30">
        <f>SUM(L135:L142)</f>
        <v>262.19200000000001</v>
      </c>
      <c r="M143" s="28"/>
      <c r="N143" s="28"/>
    </row>
    <row r="144" spans="1:15" x14ac:dyDescent="0.25">
      <c r="A144" s="28"/>
      <c r="B144" s="29" t="s">
        <v>21</v>
      </c>
      <c r="C144" s="42"/>
      <c r="D144" s="42"/>
      <c r="E144" s="28"/>
      <c r="F144" s="28"/>
      <c r="G144" s="28"/>
      <c r="H144" s="37">
        <f>SUM(H104:H142)</f>
        <v>59.334999999999987</v>
      </c>
      <c r="I144" s="30">
        <f>I143+I133+I112</f>
        <v>35.323</v>
      </c>
      <c r="J144" s="30">
        <f>J143+J133+J112</f>
        <v>30.456</v>
      </c>
      <c r="K144" s="30">
        <f>K143+K133+K112</f>
        <v>163.33750000000001</v>
      </c>
      <c r="L144" s="30">
        <f>L143+L133+L112</f>
        <v>1068.7460000000001</v>
      </c>
      <c r="M144" s="28"/>
      <c r="N144" s="28"/>
      <c r="O144" s="1"/>
    </row>
    <row r="145" spans="1:15" ht="11.25" customHeight="1" x14ac:dyDescent="0.25">
      <c r="A145" s="275" t="s">
        <v>75</v>
      </c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  <c r="L145" s="276"/>
      <c r="M145" s="276"/>
      <c r="N145" s="277"/>
      <c r="O145" s="1"/>
    </row>
    <row r="146" spans="1:15" s="111" customFormat="1" ht="20.25" customHeight="1" x14ac:dyDescent="0.25">
      <c r="A146" s="26" t="s">
        <v>0</v>
      </c>
      <c r="B146" s="113" t="s">
        <v>13</v>
      </c>
      <c r="C146" s="260" t="s">
        <v>106</v>
      </c>
      <c r="D146" s="23" t="s">
        <v>2</v>
      </c>
      <c r="E146" s="23" t="s">
        <v>3</v>
      </c>
      <c r="F146" s="23" t="s">
        <v>4</v>
      </c>
      <c r="G146" s="112" t="s">
        <v>5</v>
      </c>
      <c r="H146" s="23" t="s">
        <v>6</v>
      </c>
      <c r="I146" s="26" t="s">
        <v>7</v>
      </c>
      <c r="J146" s="26" t="s">
        <v>8</v>
      </c>
      <c r="K146" s="26" t="s">
        <v>9</v>
      </c>
      <c r="L146" s="26" t="s">
        <v>10</v>
      </c>
      <c r="M146" s="26" t="s">
        <v>11</v>
      </c>
      <c r="N146" s="26" t="s">
        <v>12</v>
      </c>
      <c r="O146" s="110"/>
    </row>
    <row r="147" spans="1:15" s="5" customFormat="1" ht="11.25" customHeight="1" x14ac:dyDescent="0.25">
      <c r="A147" s="36"/>
      <c r="B147" s="70"/>
      <c r="C147" s="261"/>
      <c r="D147" s="70"/>
      <c r="E147" s="36" t="s">
        <v>14</v>
      </c>
      <c r="F147" s="36" t="s">
        <v>14</v>
      </c>
      <c r="G147" s="39" t="s">
        <v>15</v>
      </c>
      <c r="H147" s="36" t="s">
        <v>16</v>
      </c>
      <c r="I147" s="36" t="s">
        <v>14</v>
      </c>
      <c r="J147" s="36" t="s">
        <v>14</v>
      </c>
      <c r="K147" s="36" t="s">
        <v>14</v>
      </c>
      <c r="L147" s="36" t="s">
        <v>14</v>
      </c>
      <c r="M147" s="36"/>
      <c r="N147" s="36"/>
      <c r="O147" s="7"/>
    </row>
    <row r="148" spans="1:15" s="5" customFormat="1" x14ac:dyDescent="0.25">
      <c r="A148" s="211">
        <v>1</v>
      </c>
      <c r="B148" s="206" t="s">
        <v>66</v>
      </c>
      <c r="C148" s="211">
        <v>200</v>
      </c>
      <c r="D148" s="40" t="s">
        <v>62</v>
      </c>
      <c r="E148" s="41">
        <v>0.02</v>
      </c>
      <c r="F148" s="41">
        <v>0.02</v>
      </c>
      <c r="G148" s="41">
        <v>55</v>
      </c>
      <c r="H148" s="41">
        <f>E148*G148</f>
        <v>1.1000000000000001</v>
      </c>
      <c r="I148" s="203">
        <v>8.7799999999999994</v>
      </c>
      <c r="J148" s="203">
        <v>8.3000000000000007</v>
      </c>
      <c r="K148" s="235">
        <v>45.26</v>
      </c>
      <c r="L148" s="203">
        <f>(I148+K148)*4 +J148*9</f>
        <v>290.86</v>
      </c>
      <c r="M148" s="203">
        <v>100</v>
      </c>
      <c r="N148" s="203" t="s">
        <v>68</v>
      </c>
      <c r="O148" s="7"/>
    </row>
    <row r="149" spans="1:15" s="4" customFormat="1" ht="12" customHeight="1" x14ac:dyDescent="0.25">
      <c r="A149" s="212"/>
      <c r="B149" s="231"/>
      <c r="C149" s="213"/>
      <c r="D149" s="42" t="s">
        <v>24</v>
      </c>
      <c r="E149" s="28">
        <v>4.4999999999999998E-2</v>
      </c>
      <c r="F149" s="28">
        <v>4.4999999999999998E-2</v>
      </c>
      <c r="G149" s="28">
        <v>90</v>
      </c>
      <c r="H149" s="28">
        <f t="shared" ref="H149:H150" si="7">E149*G149</f>
        <v>4.05</v>
      </c>
      <c r="I149" s="204"/>
      <c r="J149" s="204"/>
      <c r="K149" s="210"/>
      <c r="L149" s="210"/>
      <c r="M149" s="210"/>
      <c r="N149" s="210"/>
      <c r="O149" s="3"/>
    </row>
    <row r="150" spans="1:15" ht="12" customHeight="1" x14ac:dyDescent="0.25">
      <c r="A150" s="217"/>
      <c r="B150" s="232"/>
      <c r="C150" s="214"/>
      <c r="D150" s="42" t="s">
        <v>25</v>
      </c>
      <c r="E150" s="28">
        <v>3.0000000000000001E-3</v>
      </c>
      <c r="F150" s="28">
        <v>3.0000000000000001E-3</v>
      </c>
      <c r="G150" s="28">
        <v>65</v>
      </c>
      <c r="H150" s="28">
        <f t="shared" si="7"/>
        <v>0.19500000000000001</v>
      </c>
      <c r="I150" s="205"/>
      <c r="J150" s="205"/>
      <c r="K150" s="228"/>
      <c r="L150" s="228"/>
      <c r="M150" s="228"/>
      <c r="N150" s="228"/>
      <c r="O150" s="1"/>
    </row>
    <row r="151" spans="1:15" ht="12" customHeight="1" x14ac:dyDescent="0.25">
      <c r="A151" s="242">
        <v>2</v>
      </c>
      <c r="B151" s="226" t="s">
        <v>120</v>
      </c>
      <c r="C151" s="242">
        <v>200</v>
      </c>
      <c r="D151" s="42" t="s">
        <v>26</v>
      </c>
      <c r="E151" s="28">
        <v>2.0000000000000001E-4</v>
      </c>
      <c r="F151" s="28">
        <v>2.0000000000000001E-4</v>
      </c>
      <c r="G151" s="28">
        <v>750</v>
      </c>
      <c r="H151" s="28">
        <f t="shared" ref="H151:H189" si="8">E151*G151</f>
        <v>0.15</v>
      </c>
      <c r="I151" s="219">
        <v>0</v>
      </c>
      <c r="J151" s="219">
        <v>0</v>
      </c>
      <c r="K151" s="219">
        <v>9</v>
      </c>
      <c r="L151" s="219">
        <v>36</v>
      </c>
      <c r="M151" s="219">
        <v>412</v>
      </c>
      <c r="N151" s="219" t="s">
        <v>68</v>
      </c>
      <c r="O151" s="1"/>
    </row>
    <row r="152" spans="1:15" ht="12" customHeight="1" x14ac:dyDescent="0.25">
      <c r="A152" s="273"/>
      <c r="B152" s="257"/>
      <c r="C152" s="239"/>
      <c r="D152" s="42" t="s">
        <v>25</v>
      </c>
      <c r="E152" s="28">
        <v>0.01</v>
      </c>
      <c r="F152" s="28">
        <v>0.01</v>
      </c>
      <c r="G152" s="28">
        <v>65</v>
      </c>
      <c r="H152" s="28">
        <f t="shared" si="8"/>
        <v>0.65</v>
      </c>
      <c r="I152" s="251"/>
      <c r="J152" s="251"/>
      <c r="K152" s="251"/>
      <c r="L152" s="251"/>
      <c r="M152" s="251"/>
      <c r="N152" s="251"/>
      <c r="O152" s="1"/>
    </row>
    <row r="153" spans="1:15" ht="12" customHeight="1" x14ac:dyDescent="0.25">
      <c r="A153" s="242"/>
      <c r="B153" s="226" t="s">
        <v>27</v>
      </c>
      <c r="C153" s="69"/>
      <c r="D153" s="42"/>
      <c r="E153" s="28"/>
      <c r="F153" s="28"/>
      <c r="G153" s="28"/>
      <c r="H153" s="28"/>
      <c r="I153" s="224">
        <v>2.4500000000000002</v>
      </c>
      <c r="J153" s="224">
        <v>7.55</v>
      </c>
      <c r="K153" s="224">
        <v>14.62</v>
      </c>
      <c r="L153" s="224">
        <v>136</v>
      </c>
      <c r="M153" s="224">
        <v>1</v>
      </c>
      <c r="N153" s="224" t="s">
        <v>68</v>
      </c>
      <c r="O153" s="1"/>
    </row>
    <row r="154" spans="1:15" ht="12" customHeight="1" x14ac:dyDescent="0.25">
      <c r="A154" s="274"/>
      <c r="B154" s="280"/>
      <c r="C154" s="51">
        <v>30</v>
      </c>
      <c r="D154" s="42" t="s">
        <v>27</v>
      </c>
      <c r="E154" s="28">
        <v>0.03</v>
      </c>
      <c r="F154" s="28">
        <v>0.03</v>
      </c>
      <c r="G154" s="28">
        <v>55</v>
      </c>
      <c r="H154" s="28">
        <f t="shared" si="8"/>
        <v>1.65</v>
      </c>
      <c r="I154" s="237"/>
      <c r="J154" s="237"/>
      <c r="K154" s="237"/>
      <c r="L154" s="237"/>
      <c r="M154" s="237"/>
      <c r="N154" s="237"/>
      <c r="O154" s="1"/>
    </row>
    <row r="155" spans="1:15" s="5" customFormat="1" ht="12.75" customHeight="1" x14ac:dyDescent="0.25">
      <c r="A155" s="28"/>
      <c r="B155" s="29" t="s">
        <v>69</v>
      </c>
      <c r="C155" s="30">
        <f>SUM(C147:C154)</f>
        <v>430</v>
      </c>
      <c r="D155" s="42"/>
      <c r="E155" s="28"/>
      <c r="F155" s="28"/>
      <c r="G155" s="28"/>
      <c r="H155" s="28"/>
      <c r="I155" s="30">
        <f>SUM(I148:I154)</f>
        <v>11.23</v>
      </c>
      <c r="J155" s="30">
        <f>SUM(J148:J154)</f>
        <v>15.850000000000001</v>
      </c>
      <c r="K155" s="44">
        <f>SUM(K148:K154)</f>
        <v>68.88</v>
      </c>
      <c r="L155" s="30">
        <v>462.86</v>
      </c>
      <c r="M155" s="30"/>
      <c r="N155" s="30"/>
      <c r="O155" s="7"/>
    </row>
    <row r="156" spans="1:15" s="5" customFormat="1" ht="12.75" customHeight="1" x14ac:dyDescent="0.25">
      <c r="A156" s="28"/>
      <c r="B156" s="29" t="s">
        <v>149</v>
      </c>
      <c r="C156" s="30"/>
      <c r="D156" s="42"/>
      <c r="E156" s="28"/>
      <c r="F156" s="28"/>
      <c r="G156" s="28"/>
      <c r="H156" s="28"/>
      <c r="I156" s="30"/>
      <c r="J156" s="30"/>
      <c r="K156" s="44"/>
      <c r="L156" s="30"/>
      <c r="M156" s="30"/>
      <c r="N156" s="30"/>
      <c r="O156" s="7"/>
    </row>
    <row r="157" spans="1:15" ht="12.75" customHeight="1" x14ac:dyDescent="0.25">
      <c r="A157" s="28"/>
      <c r="B157" s="42" t="s">
        <v>150</v>
      </c>
      <c r="C157" s="28">
        <v>35</v>
      </c>
      <c r="D157" s="42" t="s">
        <v>151</v>
      </c>
      <c r="E157" s="28">
        <v>3.3000000000000002E-2</v>
      </c>
      <c r="F157" s="28">
        <v>3.3000000000000002E-2</v>
      </c>
      <c r="G157" s="28">
        <v>160</v>
      </c>
      <c r="H157" s="28">
        <f t="shared" si="8"/>
        <v>5.28</v>
      </c>
      <c r="I157" s="28"/>
      <c r="J157" s="28"/>
      <c r="K157" s="43"/>
      <c r="L157" s="28"/>
      <c r="M157" s="28"/>
      <c r="N157" s="28"/>
      <c r="O157" s="1"/>
    </row>
    <row r="158" spans="1:15" s="5" customFormat="1" ht="16.5" customHeight="1" x14ac:dyDescent="0.25">
      <c r="A158" s="28"/>
      <c r="B158" s="30" t="s">
        <v>52</v>
      </c>
      <c r="C158" s="30"/>
      <c r="D158" s="42"/>
      <c r="E158" s="28"/>
      <c r="F158" s="28"/>
      <c r="G158" s="28"/>
      <c r="H158" s="28"/>
      <c r="I158" s="30"/>
      <c r="J158" s="30"/>
      <c r="K158" s="44"/>
      <c r="L158" s="30"/>
      <c r="M158" s="30"/>
      <c r="N158" s="30"/>
      <c r="O158" s="7"/>
    </row>
    <row r="159" spans="1:15" ht="12" customHeight="1" x14ac:dyDescent="0.25">
      <c r="A159" s="281"/>
      <c r="B159" s="222" t="s">
        <v>90</v>
      </c>
      <c r="C159" s="212">
        <v>200</v>
      </c>
      <c r="D159" s="40" t="s">
        <v>47</v>
      </c>
      <c r="E159" s="41">
        <v>4.4999999999999998E-2</v>
      </c>
      <c r="F159" s="41">
        <v>4.2999999999999997E-2</v>
      </c>
      <c r="G159" s="41">
        <v>37</v>
      </c>
      <c r="H159" s="41">
        <f t="shared" si="8"/>
        <v>1.665</v>
      </c>
      <c r="I159" s="319"/>
      <c r="J159" s="321"/>
      <c r="K159" s="321"/>
      <c r="L159" s="321"/>
      <c r="M159" s="321">
        <v>79</v>
      </c>
      <c r="N159" s="321" t="s">
        <v>68</v>
      </c>
      <c r="O159" s="1"/>
    </row>
    <row r="160" spans="1:15" ht="12" customHeight="1" x14ac:dyDescent="0.25">
      <c r="A160" s="281"/>
      <c r="B160" s="222"/>
      <c r="C160" s="212"/>
      <c r="D160" s="40" t="s">
        <v>38</v>
      </c>
      <c r="E160" s="41">
        <v>1.4999999999999999E-2</v>
      </c>
      <c r="F160" s="41">
        <v>1.4999999999999999E-2</v>
      </c>
      <c r="G160" s="41">
        <v>40</v>
      </c>
      <c r="H160" s="41">
        <f t="shared" si="8"/>
        <v>0.6</v>
      </c>
      <c r="I160" s="319"/>
      <c r="J160" s="321"/>
      <c r="K160" s="321"/>
      <c r="L160" s="321"/>
      <c r="M160" s="321"/>
      <c r="N160" s="321"/>
      <c r="O160" s="1"/>
    </row>
    <row r="161" spans="1:15" ht="12" customHeight="1" x14ac:dyDescent="0.25">
      <c r="A161" s="281"/>
      <c r="B161" s="222"/>
      <c r="C161" s="212"/>
      <c r="D161" s="40" t="s">
        <v>32</v>
      </c>
      <c r="E161" s="41">
        <v>3.0000000000000001E-3</v>
      </c>
      <c r="F161" s="41">
        <v>2E-3</v>
      </c>
      <c r="G161" s="41">
        <v>30</v>
      </c>
      <c r="H161" s="41">
        <f t="shared" si="8"/>
        <v>0.09</v>
      </c>
      <c r="I161" s="319"/>
      <c r="J161" s="321"/>
      <c r="K161" s="321"/>
      <c r="L161" s="321"/>
      <c r="M161" s="321"/>
      <c r="N161" s="321"/>
      <c r="O161" s="1"/>
    </row>
    <row r="162" spans="1:15" ht="12" customHeight="1" x14ac:dyDescent="0.25">
      <c r="A162" s="281"/>
      <c r="B162" s="222"/>
      <c r="C162" s="212"/>
      <c r="D162" s="40" t="s">
        <v>30</v>
      </c>
      <c r="E162" s="41">
        <v>3.0000000000000001E-3</v>
      </c>
      <c r="F162" s="41">
        <v>2E-3</v>
      </c>
      <c r="G162" s="41">
        <v>40</v>
      </c>
      <c r="H162" s="41">
        <f t="shared" si="8"/>
        <v>0.12</v>
      </c>
      <c r="I162" s="319"/>
      <c r="J162" s="321"/>
      <c r="K162" s="321"/>
      <c r="L162" s="321"/>
      <c r="M162" s="321"/>
      <c r="N162" s="321"/>
      <c r="O162" s="1"/>
    </row>
    <row r="163" spans="1:15" ht="12" customHeight="1" x14ac:dyDescent="0.25">
      <c r="A163" s="281"/>
      <c r="B163" s="222"/>
      <c r="C163" s="212"/>
      <c r="D163" s="40" t="s">
        <v>55</v>
      </c>
      <c r="E163" s="41">
        <v>3.0000000000000001E-3</v>
      </c>
      <c r="F163" s="41">
        <v>3.0000000000000001E-3</v>
      </c>
      <c r="G163" s="41">
        <v>313</v>
      </c>
      <c r="H163" s="41">
        <f t="shared" si="8"/>
        <v>0.93900000000000006</v>
      </c>
      <c r="I163" s="319"/>
      <c r="J163" s="321"/>
      <c r="K163" s="321"/>
      <c r="L163" s="321"/>
      <c r="M163" s="321"/>
      <c r="N163" s="321"/>
      <c r="O163" s="1"/>
    </row>
    <row r="164" spans="1:15" ht="12" customHeight="1" x14ac:dyDescent="0.25">
      <c r="A164" s="281"/>
      <c r="B164" s="222"/>
      <c r="C164" s="212"/>
      <c r="D164" s="40" t="s">
        <v>54</v>
      </c>
      <c r="E164" s="41">
        <v>2E-3</v>
      </c>
      <c r="F164" s="41">
        <v>2E-3</v>
      </c>
      <c r="G164" s="41">
        <v>357</v>
      </c>
      <c r="H164" s="41">
        <f t="shared" si="8"/>
        <v>0.71399999999999997</v>
      </c>
      <c r="I164" s="319"/>
      <c r="J164" s="321"/>
      <c r="K164" s="321"/>
      <c r="L164" s="321"/>
      <c r="M164" s="321"/>
      <c r="N164" s="321"/>
      <c r="O164" s="1"/>
    </row>
    <row r="165" spans="1:15" ht="12" customHeight="1" x14ac:dyDescent="0.25">
      <c r="A165" s="281"/>
      <c r="B165" s="222"/>
      <c r="C165" s="212"/>
      <c r="D165" s="40" t="s">
        <v>45</v>
      </c>
      <c r="E165" s="41">
        <v>2E-3</v>
      </c>
      <c r="F165" s="41">
        <v>2E-3</v>
      </c>
      <c r="G165" s="41">
        <v>160</v>
      </c>
      <c r="H165" s="41">
        <f t="shared" si="8"/>
        <v>0.32</v>
      </c>
      <c r="I165" s="319"/>
      <c r="J165" s="321"/>
      <c r="K165" s="321"/>
      <c r="L165" s="321"/>
      <c r="M165" s="321"/>
      <c r="N165" s="321"/>
      <c r="O165" s="1"/>
    </row>
    <row r="166" spans="1:15" ht="12" customHeight="1" x14ac:dyDescent="0.25">
      <c r="A166" s="282"/>
      <c r="B166" s="223"/>
      <c r="C166" s="217"/>
      <c r="D166" s="40" t="s">
        <v>91</v>
      </c>
      <c r="E166" s="41">
        <v>6.0000000000000001E-3</v>
      </c>
      <c r="F166" s="41">
        <v>5.0000000000000001E-3</v>
      </c>
      <c r="G166" s="28">
        <v>177</v>
      </c>
      <c r="H166" s="41">
        <f t="shared" si="8"/>
        <v>1.0620000000000001</v>
      </c>
      <c r="I166" s="320"/>
      <c r="J166" s="322"/>
      <c r="K166" s="322"/>
      <c r="L166" s="322"/>
      <c r="M166" s="322"/>
      <c r="N166" s="322"/>
      <c r="O166" s="1"/>
    </row>
    <row r="167" spans="1:15" ht="12" customHeight="1" x14ac:dyDescent="0.25">
      <c r="A167" s="241">
        <v>2</v>
      </c>
      <c r="B167" s="206" t="s">
        <v>92</v>
      </c>
      <c r="C167" s="211" t="s">
        <v>111</v>
      </c>
      <c r="D167" s="40" t="s">
        <v>93</v>
      </c>
      <c r="E167" s="41">
        <v>5.3999999999999999E-2</v>
      </c>
      <c r="F167" s="41">
        <v>0.05</v>
      </c>
      <c r="G167" s="41">
        <v>680</v>
      </c>
      <c r="H167" s="41">
        <f t="shared" si="8"/>
        <v>36.72</v>
      </c>
      <c r="I167" s="203">
        <v>6.2</v>
      </c>
      <c r="J167" s="203">
        <v>3.34</v>
      </c>
      <c r="K167" s="203">
        <v>2.79</v>
      </c>
      <c r="L167" s="203">
        <f>(I167+K167)*4 +J167*9</f>
        <v>66.02</v>
      </c>
      <c r="M167" s="203">
        <v>306</v>
      </c>
      <c r="N167" s="203" t="s">
        <v>68</v>
      </c>
      <c r="O167" s="1"/>
    </row>
    <row r="168" spans="1:15" ht="12" customHeight="1" x14ac:dyDescent="0.25">
      <c r="A168" s="281"/>
      <c r="B168" s="207"/>
      <c r="C168" s="212"/>
      <c r="D168" s="40" t="s">
        <v>32</v>
      </c>
      <c r="E168" s="41">
        <v>4.0000000000000001E-3</v>
      </c>
      <c r="F168" s="41">
        <v>3.0000000000000001E-3</v>
      </c>
      <c r="G168" s="41">
        <v>30</v>
      </c>
      <c r="H168" s="41">
        <f t="shared" si="8"/>
        <v>0.12</v>
      </c>
      <c r="I168" s="204"/>
      <c r="J168" s="204"/>
      <c r="K168" s="204"/>
      <c r="L168" s="204"/>
      <c r="M168" s="204"/>
      <c r="N168" s="204"/>
      <c r="O168" s="1"/>
    </row>
    <row r="169" spans="1:15" ht="12" customHeight="1" x14ac:dyDescent="0.25">
      <c r="A169" s="281"/>
      <c r="B169" s="207"/>
      <c r="C169" s="212"/>
      <c r="D169" s="40" t="s">
        <v>27</v>
      </c>
      <c r="E169" s="41">
        <v>0.01</v>
      </c>
      <c r="F169" s="41">
        <v>0.01</v>
      </c>
      <c r="G169" s="41">
        <v>55</v>
      </c>
      <c r="H169" s="41">
        <f t="shared" si="8"/>
        <v>0.55000000000000004</v>
      </c>
      <c r="I169" s="204"/>
      <c r="J169" s="204"/>
      <c r="K169" s="204"/>
      <c r="L169" s="204"/>
      <c r="M169" s="204"/>
      <c r="N169" s="204"/>
      <c r="O169" s="1"/>
    </row>
    <row r="170" spans="1:15" ht="12" customHeight="1" x14ac:dyDescent="0.25">
      <c r="A170" s="281"/>
      <c r="B170" s="207"/>
      <c r="C170" s="212"/>
      <c r="D170" s="40" t="s">
        <v>35</v>
      </c>
      <c r="E170" s="41">
        <v>5.0000000000000001E-3</v>
      </c>
      <c r="F170" s="41">
        <v>5.0000000000000001E-3</v>
      </c>
      <c r="G170" s="41">
        <v>80</v>
      </c>
      <c r="H170" s="41">
        <f t="shared" si="8"/>
        <v>0.4</v>
      </c>
      <c r="I170" s="204"/>
      <c r="J170" s="204"/>
      <c r="K170" s="204"/>
      <c r="L170" s="204"/>
      <c r="M170" s="204"/>
      <c r="N170" s="204"/>
      <c r="O170" s="1"/>
    </row>
    <row r="171" spans="1:15" ht="12" customHeight="1" x14ac:dyDescent="0.25">
      <c r="A171" s="281"/>
      <c r="B171" s="207"/>
      <c r="C171" s="212"/>
      <c r="D171" s="40" t="s">
        <v>87</v>
      </c>
      <c r="E171" s="41">
        <v>3.0000000000000001E-3</v>
      </c>
      <c r="F171" s="41">
        <v>3.0000000000000001E-3</v>
      </c>
      <c r="G171" s="41">
        <v>160</v>
      </c>
      <c r="H171" s="41">
        <f t="shared" ref="H171:H173" si="9">E171*G171</f>
        <v>0.48</v>
      </c>
      <c r="I171" s="204"/>
      <c r="J171" s="204"/>
      <c r="K171" s="204"/>
      <c r="L171" s="204"/>
      <c r="M171" s="204"/>
      <c r="N171" s="204"/>
      <c r="O171" s="1"/>
    </row>
    <row r="172" spans="1:15" ht="12" customHeight="1" x14ac:dyDescent="0.25">
      <c r="A172" s="281"/>
      <c r="B172" s="207"/>
      <c r="C172" s="212"/>
      <c r="D172" s="40" t="s">
        <v>54</v>
      </c>
      <c r="E172" s="41">
        <v>1E-3</v>
      </c>
      <c r="F172" s="41">
        <v>1E-3</v>
      </c>
      <c r="G172" s="41">
        <v>357</v>
      </c>
      <c r="H172" s="41">
        <f t="shared" si="9"/>
        <v>0.35699999999999998</v>
      </c>
      <c r="I172" s="204"/>
      <c r="J172" s="204"/>
      <c r="K172" s="204"/>
      <c r="L172" s="204"/>
      <c r="M172" s="204"/>
      <c r="N172" s="204"/>
      <c r="O172" s="1"/>
    </row>
    <row r="173" spans="1:15" ht="12" customHeight="1" x14ac:dyDescent="0.25">
      <c r="A173" s="281"/>
      <c r="B173" s="207"/>
      <c r="C173" s="212"/>
      <c r="D173" s="40" t="s">
        <v>37</v>
      </c>
      <c r="E173" s="41">
        <v>2E-3</v>
      </c>
      <c r="F173" s="41">
        <v>2E-3</v>
      </c>
      <c r="G173" s="41">
        <v>34</v>
      </c>
      <c r="H173" s="41">
        <f t="shared" si="9"/>
        <v>6.8000000000000005E-2</v>
      </c>
      <c r="I173" s="204"/>
      <c r="J173" s="204"/>
      <c r="K173" s="204"/>
      <c r="L173" s="204"/>
      <c r="M173" s="204"/>
      <c r="N173" s="204"/>
      <c r="O173" s="1"/>
    </row>
    <row r="174" spans="1:15" ht="12" customHeight="1" x14ac:dyDescent="0.25">
      <c r="A174" s="281"/>
      <c r="B174" s="207"/>
      <c r="C174" s="327"/>
      <c r="D174" s="40" t="s">
        <v>89</v>
      </c>
      <c r="E174" s="41">
        <v>0.02</v>
      </c>
      <c r="F174" s="41">
        <v>0.02</v>
      </c>
      <c r="G174" s="41">
        <v>65</v>
      </c>
      <c r="H174" s="41">
        <f t="shared" si="8"/>
        <v>1.3</v>
      </c>
      <c r="I174" s="323"/>
      <c r="J174" s="323"/>
      <c r="K174" s="323"/>
      <c r="L174" s="323"/>
      <c r="M174" s="323"/>
      <c r="N174" s="323"/>
      <c r="O174" s="1"/>
    </row>
    <row r="175" spans="1:15" ht="12" customHeight="1" x14ac:dyDescent="0.25">
      <c r="A175" s="241">
        <v>3</v>
      </c>
      <c r="B175" s="221" t="s">
        <v>19</v>
      </c>
      <c r="C175" s="241">
        <v>200</v>
      </c>
      <c r="D175" s="40" t="s">
        <v>39</v>
      </c>
      <c r="E175" s="41">
        <v>8.0000000000000002E-3</v>
      </c>
      <c r="F175" s="41">
        <v>7.0000000000000001E-3</v>
      </c>
      <c r="G175" s="41">
        <v>60</v>
      </c>
      <c r="H175" s="41">
        <f t="shared" si="8"/>
        <v>0.48</v>
      </c>
      <c r="I175" s="326">
        <v>0.16</v>
      </c>
      <c r="J175" s="326">
        <v>0.16</v>
      </c>
      <c r="K175" s="326">
        <v>23.88</v>
      </c>
      <c r="L175" s="326">
        <f>(I175+K175)*4 +J175*9</f>
        <v>97.6</v>
      </c>
      <c r="M175" s="326">
        <v>390</v>
      </c>
      <c r="N175" s="328" t="s">
        <v>68</v>
      </c>
      <c r="O175" s="1"/>
    </row>
    <row r="176" spans="1:15" ht="12" customHeight="1" x14ac:dyDescent="0.25">
      <c r="A176" s="282"/>
      <c r="B176" s="324"/>
      <c r="C176" s="325"/>
      <c r="D176" s="40" t="s">
        <v>25</v>
      </c>
      <c r="E176" s="41">
        <v>0.01</v>
      </c>
      <c r="F176" s="41">
        <v>0.01</v>
      </c>
      <c r="G176" s="41">
        <v>65</v>
      </c>
      <c r="H176" s="41">
        <f t="shared" si="8"/>
        <v>0.65</v>
      </c>
      <c r="I176" s="322"/>
      <c r="J176" s="322"/>
      <c r="K176" s="322"/>
      <c r="L176" s="322"/>
      <c r="M176" s="322"/>
      <c r="N176" s="329"/>
      <c r="O176" s="1"/>
    </row>
    <row r="177" spans="1:15" ht="12" customHeight="1" x14ac:dyDescent="0.25">
      <c r="A177" s="72"/>
      <c r="B177" s="72" t="s">
        <v>17</v>
      </c>
      <c r="C177" s="41">
        <v>50</v>
      </c>
      <c r="D177" s="40" t="s">
        <v>27</v>
      </c>
      <c r="E177" s="41">
        <v>0.05</v>
      </c>
      <c r="F177" s="41">
        <v>0.05</v>
      </c>
      <c r="G177" s="41">
        <v>55</v>
      </c>
      <c r="H177" s="41">
        <f t="shared" si="8"/>
        <v>2.75</v>
      </c>
      <c r="I177" s="47">
        <v>4</v>
      </c>
      <c r="J177" s="47">
        <v>1.5</v>
      </c>
      <c r="K177" s="47">
        <v>25</v>
      </c>
      <c r="L177" s="47">
        <v>129.5</v>
      </c>
      <c r="M177" s="47">
        <v>200102</v>
      </c>
      <c r="N177" s="47" t="s">
        <v>68</v>
      </c>
      <c r="O177" s="1"/>
    </row>
    <row r="178" spans="1:15" s="5" customFormat="1" ht="12" customHeight="1" x14ac:dyDescent="0.25">
      <c r="A178" s="41"/>
      <c r="B178" s="73" t="s">
        <v>76</v>
      </c>
      <c r="C178" s="74">
        <f>SUM(C159:C177)</f>
        <v>450</v>
      </c>
      <c r="D178" s="40"/>
      <c r="E178" s="41"/>
      <c r="F178" s="41"/>
      <c r="G178" s="41"/>
      <c r="H178" s="41"/>
      <c r="I178" s="75">
        <f>SUM(I159:I177)</f>
        <v>10.36</v>
      </c>
      <c r="J178" s="75">
        <f>SUM(J159:J177)</f>
        <v>5</v>
      </c>
      <c r="K178" s="75">
        <f>SUM(K159:K177)</f>
        <v>51.67</v>
      </c>
      <c r="L178" s="75">
        <v>522.61400000000003</v>
      </c>
      <c r="M178" s="74"/>
      <c r="N178" s="74"/>
      <c r="O178" s="7"/>
    </row>
    <row r="179" spans="1:15" s="5" customFormat="1" ht="9" customHeight="1" x14ac:dyDescent="0.25">
      <c r="A179" s="41"/>
      <c r="B179" s="74" t="s">
        <v>20</v>
      </c>
      <c r="C179" s="74"/>
      <c r="D179" s="40"/>
      <c r="E179" s="41"/>
      <c r="F179" s="41"/>
      <c r="G179" s="41"/>
      <c r="H179" s="41"/>
      <c r="I179" s="75"/>
      <c r="J179" s="75"/>
      <c r="K179" s="75"/>
      <c r="L179" s="75"/>
      <c r="M179" s="74"/>
      <c r="N179" s="74"/>
      <c r="O179" s="7"/>
    </row>
    <row r="180" spans="1:15" ht="12" customHeight="1" x14ac:dyDescent="0.25">
      <c r="A180" s="241">
        <v>1</v>
      </c>
      <c r="B180" s="221" t="s">
        <v>163</v>
      </c>
      <c r="C180" s="241">
        <v>60</v>
      </c>
      <c r="D180" s="40" t="s">
        <v>37</v>
      </c>
      <c r="E180" s="41">
        <v>3.5000000000000003E-2</v>
      </c>
      <c r="F180" s="41">
        <v>3.5000000000000003E-2</v>
      </c>
      <c r="G180" s="41">
        <v>34</v>
      </c>
      <c r="H180" s="41">
        <f t="shared" ref="H180" si="10">E180*G180</f>
        <v>1.1900000000000002</v>
      </c>
      <c r="I180" s="47">
        <v>7.6</v>
      </c>
      <c r="J180" s="47">
        <v>3.89</v>
      </c>
      <c r="K180" s="47">
        <v>12</v>
      </c>
      <c r="L180" s="47">
        <v>113.41</v>
      </c>
      <c r="M180" s="47">
        <v>441</v>
      </c>
      <c r="N180" s="47" t="s">
        <v>68</v>
      </c>
      <c r="O180" s="1"/>
    </row>
    <row r="181" spans="1:15" ht="12" customHeight="1" x14ac:dyDescent="0.25">
      <c r="A181" s="281"/>
      <c r="B181" s="222"/>
      <c r="C181" s="281"/>
      <c r="D181" s="40" t="s">
        <v>49</v>
      </c>
      <c r="E181" s="41">
        <v>2.0000000000000001E-4</v>
      </c>
      <c r="F181" s="41">
        <v>2.0000000000000001E-4</v>
      </c>
      <c r="G181" s="41">
        <v>340</v>
      </c>
      <c r="H181" s="41">
        <f t="shared" si="8"/>
        <v>6.8000000000000005E-2</v>
      </c>
      <c r="I181" s="204"/>
      <c r="J181" s="323"/>
      <c r="K181" s="323"/>
      <c r="L181" s="323"/>
      <c r="M181" s="323"/>
      <c r="N181" s="323"/>
      <c r="O181" s="1"/>
    </row>
    <row r="182" spans="1:15" ht="12" customHeight="1" x14ac:dyDescent="0.25">
      <c r="A182" s="281"/>
      <c r="B182" s="222"/>
      <c r="C182" s="281"/>
      <c r="D182" s="40" t="s">
        <v>25</v>
      </c>
      <c r="E182" s="41">
        <v>3.0000000000000001E-3</v>
      </c>
      <c r="F182" s="41">
        <v>3.0000000000000001E-3</v>
      </c>
      <c r="G182" s="41">
        <v>65</v>
      </c>
      <c r="H182" s="41">
        <f t="shared" si="8"/>
        <v>0.19500000000000001</v>
      </c>
      <c r="I182" s="204"/>
      <c r="J182" s="323"/>
      <c r="K182" s="323"/>
      <c r="L182" s="323"/>
      <c r="M182" s="323"/>
      <c r="N182" s="323"/>
      <c r="O182" s="1"/>
    </row>
    <row r="183" spans="1:15" ht="12" customHeight="1" x14ac:dyDescent="0.25">
      <c r="A183" s="281"/>
      <c r="B183" s="222"/>
      <c r="C183" s="281"/>
      <c r="D183" s="40" t="s">
        <v>50</v>
      </c>
      <c r="E183" s="41">
        <v>5.0000000000000001E-3</v>
      </c>
      <c r="F183" s="41">
        <v>5.0000000000000001E-3</v>
      </c>
      <c r="G183" s="41">
        <v>150</v>
      </c>
      <c r="H183" s="41">
        <f t="shared" si="8"/>
        <v>0.75</v>
      </c>
      <c r="I183" s="204"/>
      <c r="J183" s="323"/>
      <c r="K183" s="323"/>
      <c r="L183" s="323"/>
      <c r="M183" s="323"/>
      <c r="N183" s="323"/>
      <c r="O183" s="1"/>
    </row>
    <row r="184" spans="1:15" ht="12" customHeight="1" x14ac:dyDescent="0.25">
      <c r="A184" s="281"/>
      <c r="B184" s="222"/>
      <c r="C184" s="281"/>
      <c r="D184" s="40" t="s">
        <v>61</v>
      </c>
      <c r="E184" s="41">
        <v>5.0000000000000001E-3</v>
      </c>
      <c r="F184" s="41">
        <v>5.0000000000000001E-3</v>
      </c>
      <c r="G184" s="41">
        <v>80</v>
      </c>
      <c r="H184" s="41">
        <f t="shared" si="8"/>
        <v>0.4</v>
      </c>
      <c r="I184" s="204"/>
      <c r="J184" s="323"/>
      <c r="K184" s="323"/>
      <c r="L184" s="323"/>
      <c r="M184" s="323"/>
      <c r="N184" s="323"/>
      <c r="O184" s="1"/>
    </row>
    <row r="185" spans="1:15" ht="12" customHeight="1" x14ac:dyDescent="0.25">
      <c r="A185" s="281"/>
      <c r="B185" s="222"/>
      <c r="C185" s="281"/>
      <c r="D185" s="40" t="s">
        <v>45</v>
      </c>
      <c r="E185" s="41">
        <v>3.0000000000000001E-3</v>
      </c>
      <c r="F185" s="41">
        <v>3.0000000000000001E-3</v>
      </c>
      <c r="G185" s="41">
        <v>160</v>
      </c>
      <c r="H185" s="41">
        <f t="shared" si="8"/>
        <v>0.48</v>
      </c>
      <c r="I185" s="204"/>
      <c r="J185" s="323"/>
      <c r="K185" s="323"/>
      <c r="L185" s="323"/>
      <c r="M185" s="323"/>
      <c r="N185" s="323"/>
      <c r="O185" s="1"/>
    </row>
    <row r="186" spans="1:15" ht="12" customHeight="1" x14ac:dyDescent="0.25">
      <c r="A186" s="282"/>
      <c r="B186" s="223"/>
      <c r="C186" s="282"/>
      <c r="D186" s="40" t="s">
        <v>24</v>
      </c>
      <c r="E186" s="41">
        <v>0.01</v>
      </c>
      <c r="F186" s="41">
        <v>0.01</v>
      </c>
      <c r="G186" s="41">
        <v>90</v>
      </c>
      <c r="H186" s="41">
        <f t="shared" si="8"/>
        <v>0.9</v>
      </c>
      <c r="I186" s="205"/>
      <c r="J186" s="330"/>
      <c r="K186" s="330"/>
      <c r="L186" s="330"/>
      <c r="M186" s="330"/>
      <c r="N186" s="330"/>
      <c r="O186" s="1"/>
    </row>
    <row r="187" spans="1:15" ht="12" customHeight="1" x14ac:dyDescent="0.25">
      <c r="A187" s="281"/>
      <c r="B187" s="222" t="s">
        <v>81</v>
      </c>
      <c r="C187" s="281"/>
      <c r="D187" s="40" t="s">
        <v>26</v>
      </c>
      <c r="E187" s="41">
        <v>2.0000000000000001E-4</v>
      </c>
      <c r="F187" s="41">
        <v>2.0000000000000001E-4</v>
      </c>
      <c r="G187" s="41">
        <v>750</v>
      </c>
      <c r="H187" s="41">
        <f t="shared" si="8"/>
        <v>0.15</v>
      </c>
      <c r="I187" s="204"/>
      <c r="J187" s="323"/>
      <c r="K187" s="323"/>
      <c r="L187" s="319"/>
      <c r="M187" s="319"/>
      <c r="N187" s="212"/>
      <c r="O187" s="1"/>
    </row>
    <row r="188" spans="1:15" ht="12" customHeight="1" x14ac:dyDescent="0.25">
      <c r="A188" s="282"/>
      <c r="B188" s="223"/>
      <c r="C188" s="282"/>
      <c r="D188" s="40" t="s">
        <v>25</v>
      </c>
      <c r="E188" s="41">
        <v>0.01</v>
      </c>
      <c r="F188" s="41">
        <v>0.01</v>
      </c>
      <c r="G188" s="41">
        <v>65</v>
      </c>
      <c r="H188" s="41">
        <f t="shared" si="8"/>
        <v>0.65</v>
      </c>
      <c r="I188" s="205"/>
      <c r="J188" s="330"/>
      <c r="K188" s="330"/>
      <c r="L188" s="320"/>
      <c r="M188" s="320"/>
      <c r="N188" s="217"/>
      <c r="O188" s="1"/>
    </row>
    <row r="189" spans="1:15" ht="12" customHeight="1" x14ac:dyDescent="0.25">
      <c r="A189" s="72"/>
      <c r="B189" s="72" t="s">
        <v>41</v>
      </c>
      <c r="C189" s="76">
        <v>5</v>
      </c>
      <c r="D189" s="73"/>
      <c r="E189" s="41">
        <v>5.0000000000000001E-3</v>
      </c>
      <c r="F189" s="41">
        <v>5.0000000000000001E-3</v>
      </c>
      <c r="G189" s="41">
        <v>18</v>
      </c>
      <c r="H189" s="41">
        <f t="shared" si="8"/>
        <v>0.09</v>
      </c>
      <c r="I189" s="47">
        <v>0</v>
      </c>
      <c r="J189" s="47">
        <v>0</v>
      </c>
      <c r="K189" s="47">
        <v>0</v>
      </c>
      <c r="L189" s="47">
        <v>0</v>
      </c>
      <c r="M189" s="47">
        <v>0</v>
      </c>
      <c r="N189" s="41"/>
      <c r="O189" s="1"/>
    </row>
    <row r="190" spans="1:15" s="7" customFormat="1" ht="13.5" customHeight="1" x14ac:dyDescent="0.2">
      <c r="A190" s="74"/>
      <c r="B190" s="73" t="s">
        <v>71</v>
      </c>
      <c r="C190" s="74">
        <v>260</v>
      </c>
      <c r="D190" s="40"/>
      <c r="E190" s="41"/>
      <c r="F190" s="41"/>
      <c r="G190" s="41"/>
      <c r="H190" s="77"/>
      <c r="I190" s="75">
        <f>SUM(I180:I189)</f>
        <v>7.6</v>
      </c>
      <c r="J190" s="75">
        <f>SUM(J180:J189)</f>
        <v>3.89</v>
      </c>
      <c r="K190" s="75">
        <f>SUM(K180:K189)</f>
        <v>12</v>
      </c>
      <c r="L190" s="75">
        <f>SUM(L180:L189)</f>
        <v>113.41</v>
      </c>
      <c r="M190" s="74"/>
      <c r="N190" s="74"/>
    </row>
    <row r="191" spans="1:15" s="1" customFormat="1" ht="11.25" customHeight="1" x14ac:dyDescent="0.2">
      <c r="A191" s="30"/>
      <c r="B191" s="73" t="s">
        <v>21</v>
      </c>
      <c r="C191" s="73"/>
      <c r="D191" s="45"/>
      <c r="E191" s="46"/>
      <c r="F191" s="46"/>
      <c r="G191" s="46"/>
      <c r="H191" s="77">
        <f>SUM(H148:H190)</f>
        <v>67.333000000000013</v>
      </c>
      <c r="I191" s="75">
        <v>39.710999999999999</v>
      </c>
      <c r="J191" s="75">
        <v>27.911000000000001</v>
      </c>
      <c r="K191" s="75">
        <v>208.97</v>
      </c>
      <c r="L191" s="75">
        <v>1245.9190000000001</v>
      </c>
      <c r="M191" s="41"/>
      <c r="N191" s="41"/>
    </row>
    <row r="192" spans="1:15" s="1" customFormat="1" ht="12.75" customHeight="1" x14ac:dyDescent="0.2">
      <c r="A192" s="34"/>
      <c r="B192" s="17" t="s">
        <v>74</v>
      </c>
      <c r="C192" s="34"/>
      <c r="D192" s="35"/>
      <c r="E192" s="35"/>
      <c r="F192" s="35"/>
      <c r="G192" s="35"/>
      <c r="H192" s="35"/>
      <c r="I192" s="34"/>
      <c r="J192" s="34"/>
      <c r="K192" s="34"/>
      <c r="L192" s="34"/>
      <c r="M192" s="34"/>
      <c r="N192" s="34"/>
    </row>
    <row r="193" spans="1:15" ht="30" customHeight="1" x14ac:dyDescent="0.25">
      <c r="A193" s="260" t="s">
        <v>0</v>
      </c>
      <c r="B193" s="252" t="s">
        <v>13</v>
      </c>
      <c r="C193" s="260" t="s">
        <v>106</v>
      </c>
      <c r="D193" s="36" t="s">
        <v>2</v>
      </c>
      <c r="E193" s="36" t="s">
        <v>3</v>
      </c>
      <c r="F193" s="36" t="s">
        <v>4</v>
      </c>
      <c r="G193" s="39" t="s">
        <v>5</v>
      </c>
      <c r="H193" s="36" t="s">
        <v>6</v>
      </c>
      <c r="I193" s="78" t="s">
        <v>7</v>
      </c>
      <c r="J193" s="78" t="s">
        <v>8</v>
      </c>
      <c r="K193" s="78" t="s">
        <v>9</v>
      </c>
      <c r="L193" s="78" t="s">
        <v>10</v>
      </c>
      <c r="M193" s="78" t="s">
        <v>11</v>
      </c>
      <c r="N193" s="78" t="s">
        <v>12</v>
      </c>
      <c r="O193" s="1"/>
    </row>
    <row r="194" spans="1:15" s="5" customFormat="1" ht="15.75" customHeight="1" x14ac:dyDescent="0.25">
      <c r="A194" s="261"/>
      <c r="B194" s="331"/>
      <c r="C194" s="261"/>
      <c r="D194" s="79"/>
      <c r="E194" s="78" t="s">
        <v>14</v>
      </c>
      <c r="F194" s="78" t="s">
        <v>14</v>
      </c>
      <c r="G194" s="80" t="s">
        <v>15</v>
      </c>
      <c r="H194" s="78" t="s">
        <v>16</v>
      </c>
      <c r="I194" s="36" t="s">
        <v>14</v>
      </c>
      <c r="J194" s="36" t="s">
        <v>14</v>
      </c>
      <c r="K194" s="36" t="s">
        <v>14</v>
      </c>
      <c r="L194" s="36" t="s">
        <v>14</v>
      </c>
      <c r="M194" s="78"/>
      <c r="N194" s="78"/>
      <c r="O194" s="7"/>
    </row>
    <row r="195" spans="1:15" s="7" customFormat="1" ht="12" customHeight="1" x14ac:dyDescent="0.2">
      <c r="A195" s="242">
        <v>1</v>
      </c>
      <c r="B195" s="226" t="s">
        <v>63</v>
      </c>
      <c r="C195" s="224">
        <v>60</v>
      </c>
      <c r="D195" s="42" t="s">
        <v>35</v>
      </c>
      <c r="E195" s="28">
        <v>0.03</v>
      </c>
      <c r="F195" s="28">
        <v>0.03</v>
      </c>
      <c r="G195" s="28">
        <v>80</v>
      </c>
      <c r="H195" s="28">
        <f t="shared" ref="H195:H196" si="11">E195*G195</f>
        <v>2.4</v>
      </c>
      <c r="I195" s="219">
        <v>6.6779999999999999</v>
      </c>
      <c r="J195" s="219">
        <v>7.1459999999999999</v>
      </c>
      <c r="K195" s="219">
        <v>26.603999999999999</v>
      </c>
      <c r="L195" s="219">
        <v>197.44199999999998</v>
      </c>
      <c r="M195" s="219">
        <v>229</v>
      </c>
      <c r="N195" s="219" t="s">
        <v>68</v>
      </c>
    </row>
    <row r="196" spans="1:15" s="1" customFormat="1" ht="12.75" x14ac:dyDescent="0.2">
      <c r="A196" s="273"/>
      <c r="B196" s="227"/>
      <c r="C196" s="225"/>
      <c r="D196" s="42" t="s">
        <v>24</v>
      </c>
      <c r="E196" s="28">
        <v>0.02</v>
      </c>
      <c r="F196" s="28">
        <v>0.02</v>
      </c>
      <c r="G196" s="28">
        <v>90</v>
      </c>
      <c r="H196" s="28">
        <f t="shared" si="11"/>
        <v>1.8</v>
      </c>
      <c r="I196" s="251"/>
      <c r="J196" s="251"/>
      <c r="K196" s="251"/>
      <c r="L196" s="251"/>
      <c r="M196" s="251"/>
      <c r="N196" s="251"/>
    </row>
    <row r="197" spans="1:15" s="1" customFormat="1" ht="12.75" x14ac:dyDescent="0.2">
      <c r="A197" s="273"/>
      <c r="B197" s="227"/>
      <c r="C197" s="225"/>
      <c r="D197" s="42" t="s">
        <v>37</v>
      </c>
      <c r="E197" s="28">
        <v>1E-3</v>
      </c>
      <c r="F197" s="28">
        <v>1E-3</v>
      </c>
      <c r="G197" s="28">
        <v>34</v>
      </c>
      <c r="H197" s="28">
        <f t="shared" ref="H197:H231" si="12">E197*G197</f>
        <v>3.4000000000000002E-2</v>
      </c>
      <c r="I197" s="251"/>
      <c r="J197" s="251"/>
      <c r="K197" s="251"/>
      <c r="L197" s="251"/>
      <c r="M197" s="251"/>
      <c r="N197" s="251"/>
    </row>
    <row r="198" spans="1:15" s="1" customFormat="1" ht="12.75" x14ac:dyDescent="0.2">
      <c r="A198" s="274"/>
      <c r="B198" s="280"/>
      <c r="C198" s="237"/>
      <c r="D198" s="42" t="s">
        <v>45</v>
      </c>
      <c r="E198" s="28">
        <v>2E-3</v>
      </c>
      <c r="F198" s="28">
        <v>2E-3</v>
      </c>
      <c r="G198" s="28">
        <v>160</v>
      </c>
      <c r="H198" s="28">
        <f t="shared" si="12"/>
        <v>0.32</v>
      </c>
      <c r="I198" s="220"/>
      <c r="J198" s="220"/>
      <c r="K198" s="220"/>
      <c r="L198" s="220"/>
      <c r="M198" s="220"/>
      <c r="N198" s="220"/>
    </row>
    <row r="199" spans="1:15" s="1" customFormat="1" ht="12" customHeight="1" x14ac:dyDescent="0.2">
      <c r="A199" s="224">
        <v>2</v>
      </c>
      <c r="B199" s="229" t="s">
        <v>135</v>
      </c>
      <c r="C199" s="242">
        <v>200</v>
      </c>
      <c r="D199" s="42" t="s">
        <v>25</v>
      </c>
      <c r="E199" s="28">
        <v>0.01</v>
      </c>
      <c r="F199" s="28">
        <v>0.01</v>
      </c>
      <c r="G199" s="28">
        <v>65</v>
      </c>
      <c r="H199" s="28">
        <f t="shared" si="12"/>
        <v>0.65</v>
      </c>
      <c r="I199" s="219">
        <v>3.42</v>
      </c>
      <c r="J199" s="219">
        <v>3.06</v>
      </c>
      <c r="K199" s="219">
        <v>17.532</v>
      </c>
      <c r="L199" s="219">
        <v>111.34799999999998</v>
      </c>
      <c r="M199" s="219">
        <v>414</v>
      </c>
      <c r="N199" s="219" t="s">
        <v>68</v>
      </c>
    </row>
    <row r="200" spans="1:15" s="1" customFormat="1" ht="12" customHeight="1" x14ac:dyDescent="0.2">
      <c r="A200" s="225"/>
      <c r="B200" s="234"/>
      <c r="C200" s="273"/>
      <c r="D200" s="42" t="s">
        <v>24</v>
      </c>
      <c r="E200" s="28">
        <v>0.04</v>
      </c>
      <c r="F200" s="28">
        <v>0.04</v>
      </c>
      <c r="G200" s="28">
        <v>90</v>
      </c>
      <c r="H200" s="28">
        <f t="shared" si="12"/>
        <v>3.6</v>
      </c>
      <c r="I200" s="251"/>
      <c r="J200" s="251"/>
      <c r="K200" s="251"/>
      <c r="L200" s="251"/>
      <c r="M200" s="251"/>
      <c r="N200" s="251"/>
    </row>
    <row r="201" spans="1:15" s="1" customFormat="1" ht="12" customHeight="1" x14ac:dyDescent="0.2">
      <c r="A201" s="237"/>
      <c r="B201" s="230"/>
      <c r="C201" s="274"/>
      <c r="D201" s="40" t="s">
        <v>96</v>
      </c>
      <c r="E201" s="28">
        <v>2.0000000000000001E-4</v>
      </c>
      <c r="F201" s="28">
        <v>2.0000000000000001E-4</v>
      </c>
      <c r="G201" s="28">
        <v>550</v>
      </c>
      <c r="H201" s="41">
        <f t="shared" si="12"/>
        <v>0.11</v>
      </c>
      <c r="I201" s="220"/>
      <c r="J201" s="220"/>
      <c r="K201" s="220"/>
      <c r="L201" s="220"/>
      <c r="M201" s="220"/>
      <c r="N201" s="220"/>
    </row>
    <row r="202" spans="1:15" s="3" customFormat="1" ht="12" customHeight="1" x14ac:dyDescent="0.2">
      <c r="A202" s="241">
        <v>3</v>
      </c>
      <c r="B202" s="221" t="s">
        <v>17</v>
      </c>
      <c r="C202" s="241">
        <v>30</v>
      </c>
      <c r="D202" s="42"/>
      <c r="E202" s="28"/>
      <c r="F202" s="28"/>
      <c r="G202" s="28"/>
      <c r="H202" s="28"/>
      <c r="I202" s="326">
        <v>4.7300000000000004</v>
      </c>
      <c r="J202" s="326">
        <v>6.88</v>
      </c>
      <c r="K202" s="326">
        <v>14.56</v>
      </c>
      <c r="L202" s="326">
        <v>156</v>
      </c>
      <c r="M202" s="326">
        <v>3</v>
      </c>
      <c r="N202" s="209" t="s">
        <v>68</v>
      </c>
    </row>
    <row r="203" spans="1:15" s="3" customFormat="1" ht="12" customHeight="1" x14ac:dyDescent="0.2">
      <c r="A203" s="282"/>
      <c r="B203" s="223"/>
      <c r="C203" s="282"/>
      <c r="D203" s="42" t="s">
        <v>27</v>
      </c>
      <c r="E203" s="28">
        <v>0.03</v>
      </c>
      <c r="F203" s="28">
        <v>0.03</v>
      </c>
      <c r="G203" s="28">
        <v>55</v>
      </c>
      <c r="H203" s="28">
        <f>E203*G203</f>
        <v>1.65</v>
      </c>
      <c r="I203" s="320"/>
      <c r="J203" s="320"/>
      <c r="K203" s="320"/>
      <c r="L203" s="320"/>
      <c r="M203" s="320"/>
      <c r="N203" s="218"/>
    </row>
    <row r="204" spans="1:15" s="1" customFormat="1" ht="12" customHeight="1" x14ac:dyDescent="0.2">
      <c r="A204" s="41"/>
      <c r="B204" s="29" t="s">
        <v>69</v>
      </c>
      <c r="C204" s="30">
        <f>SUM(C193:C203)</f>
        <v>290</v>
      </c>
      <c r="D204" s="42"/>
      <c r="E204" s="30"/>
      <c r="F204" s="30"/>
      <c r="G204" s="30"/>
      <c r="H204" s="28"/>
      <c r="I204" s="54">
        <f>I195+I199+I202</f>
        <v>14.827999999999999</v>
      </c>
      <c r="J204" s="54">
        <f>J195+J199+J202</f>
        <v>17.085999999999999</v>
      </c>
      <c r="K204" s="54">
        <f>K195+K199+K202</f>
        <v>58.695999999999998</v>
      </c>
      <c r="L204" s="54">
        <f>L195+L199+L202</f>
        <v>464.78999999999996</v>
      </c>
      <c r="M204" s="28"/>
      <c r="N204" s="28"/>
    </row>
    <row r="205" spans="1:15" s="1" customFormat="1" ht="12" customHeight="1" x14ac:dyDescent="0.2">
      <c r="A205" s="41"/>
      <c r="B205" s="29" t="s">
        <v>149</v>
      </c>
      <c r="C205" s="30"/>
      <c r="D205" s="42"/>
      <c r="E205" s="30"/>
      <c r="F205" s="30"/>
      <c r="G205" s="30"/>
      <c r="H205" s="28"/>
      <c r="I205" s="68"/>
      <c r="J205" s="68"/>
      <c r="K205" s="68"/>
      <c r="L205" s="68"/>
      <c r="M205" s="65"/>
      <c r="N205" s="65"/>
    </row>
    <row r="206" spans="1:15" s="1" customFormat="1" ht="12" customHeight="1" x14ac:dyDescent="0.2">
      <c r="A206" s="41"/>
      <c r="B206" s="42" t="s">
        <v>150</v>
      </c>
      <c r="C206" s="28">
        <v>35</v>
      </c>
      <c r="D206" s="42" t="s">
        <v>151</v>
      </c>
      <c r="E206" s="28">
        <v>3.3000000000000002E-2</v>
      </c>
      <c r="F206" s="28">
        <v>3.3000000000000002E-2</v>
      </c>
      <c r="G206" s="28">
        <v>160</v>
      </c>
      <c r="H206" s="28">
        <f t="shared" ref="H206" si="13">E206*G206</f>
        <v>5.28</v>
      </c>
      <c r="I206" s="68"/>
      <c r="J206" s="68"/>
      <c r="K206" s="68"/>
      <c r="L206" s="68"/>
      <c r="M206" s="65"/>
      <c r="N206" s="65"/>
    </row>
    <row r="207" spans="1:15" s="1" customFormat="1" ht="12" customHeight="1" x14ac:dyDescent="0.2">
      <c r="A207" s="41"/>
      <c r="B207" s="30" t="s">
        <v>52</v>
      </c>
      <c r="C207" s="30"/>
      <c r="D207" s="42"/>
      <c r="E207" s="30"/>
      <c r="F207" s="30"/>
      <c r="G207" s="30"/>
      <c r="H207" s="30"/>
      <c r="I207" s="68"/>
      <c r="J207" s="68"/>
      <c r="K207" s="68"/>
      <c r="L207" s="68"/>
      <c r="M207" s="65"/>
      <c r="N207" s="65"/>
    </row>
    <row r="208" spans="1:15" s="1" customFormat="1" ht="12" customHeight="1" x14ac:dyDescent="0.2">
      <c r="A208" s="242">
        <v>1</v>
      </c>
      <c r="B208" s="226" t="s">
        <v>97</v>
      </c>
      <c r="C208" s="242">
        <v>200</v>
      </c>
      <c r="D208" s="42" t="s">
        <v>47</v>
      </c>
      <c r="E208" s="28">
        <v>4.4999999999999998E-2</v>
      </c>
      <c r="F208" s="28">
        <v>4.2999999999999997E-2</v>
      </c>
      <c r="G208" s="28">
        <v>37</v>
      </c>
      <c r="H208" s="28">
        <f t="shared" si="12"/>
        <v>1.665</v>
      </c>
      <c r="I208" s="219">
        <v>1.476</v>
      </c>
      <c r="J208" s="219">
        <v>2.7360000000000002</v>
      </c>
      <c r="K208" s="219">
        <v>9.1080000000000005</v>
      </c>
      <c r="L208" s="219">
        <v>111.08</v>
      </c>
      <c r="M208" s="219">
        <v>110101</v>
      </c>
      <c r="N208" s="219" t="s">
        <v>68</v>
      </c>
    </row>
    <row r="209" spans="1:14" s="1" customFormat="1" ht="12" customHeight="1" x14ac:dyDescent="0.2">
      <c r="A209" s="273"/>
      <c r="B209" s="257"/>
      <c r="C209" s="239"/>
      <c r="D209" s="42" t="s">
        <v>32</v>
      </c>
      <c r="E209" s="28">
        <v>3.0000000000000001E-3</v>
      </c>
      <c r="F209" s="28">
        <v>2E-3</v>
      </c>
      <c r="G209" s="28">
        <v>30</v>
      </c>
      <c r="H209" s="28">
        <f t="shared" si="12"/>
        <v>0.09</v>
      </c>
      <c r="I209" s="251"/>
      <c r="J209" s="251"/>
      <c r="K209" s="251"/>
      <c r="L209" s="251"/>
      <c r="M209" s="251"/>
      <c r="N209" s="251"/>
    </row>
    <row r="210" spans="1:14" s="1" customFormat="1" ht="12" customHeight="1" x14ac:dyDescent="0.2">
      <c r="A210" s="273"/>
      <c r="B210" s="257"/>
      <c r="C210" s="239"/>
      <c r="D210" s="42" t="s">
        <v>30</v>
      </c>
      <c r="E210" s="28">
        <v>8.0000000000000002E-3</v>
      </c>
      <c r="F210" s="28">
        <v>6.0000000000000001E-3</v>
      </c>
      <c r="G210" s="28">
        <v>40</v>
      </c>
      <c r="H210" s="28">
        <f t="shared" si="12"/>
        <v>0.32</v>
      </c>
      <c r="I210" s="251"/>
      <c r="J210" s="251"/>
      <c r="K210" s="251"/>
      <c r="L210" s="251"/>
      <c r="M210" s="251"/>
      <c r="N210" s="251"/>
    </row>
    <row r="211" spans="1:14" s="1" customFormat="1" ht="12" customHeight="1" x14ac:dyDescent="0.2">
      <c r="A211" s="273"/>
      <c r="B211" s="257"/>
      <c r="C211" s="239"/>
      <c r="D211" s="42" t="s">
        <v>87</v>
      </c>
      <c r="E211" s="28">
        <v>2E-3</v>
      </c>
      <c r="F211" s="28">
        <v>2E-3</v>
      </c>
      <c r="G211" s="28">
        <v>160</v>
      </c>
      <c r="H211" s="28">
        <f t="shared" si="12"/>
        <v>0.32</v>
      </c>
      <c r="I211" s="251"/>
      <c r="J211" s="251"/>
      <c r="K211" s="251"/>
      <c r="L211" s="251"/>
      <c r="M211" s="251"/>
      <c r="N211" s="251"/>
    </row>
    <row r="212" spans="1:14" s="1" customFormat="1" ht="12" customHeight="1" x14ac:dyDescent="0.2">
      <c r="A212" s="273"/>
      <c r="B212" s="257"/>
      <c r="C212" s="239"/>
      <c r="D212" s="40" t="s">
        <v>31</v>
      </c>
      <c r="E212" s="41">
        <v>2.5000000000000001E-2</v>
      </c>
      <c r="F212" s="41">
        <v>2.3E-2</v>
      </c>
      <c r="G212" s="41">
        <v>40</v>
      </c>
      <c r="H212" s="41">
        <f t="shared" si="12"/>
        <v>1</v>
      </c>
      <c r="I212" s="251"/>
      <c r="J212" s="251"/>
      <c r="K212" s="251"/>
      <c r="L212" s="251"/>
      <c r="M212" s="251"/>
      <c r="N212" s="251"/>
    </row>
    <row r="213" spans="1:14" s="1" customFormat="1" ht="12" customHeight="1" x14ac:dyDescent="0.2">
      <c r="A213" s="273"/>
      <c r="B213" s="257"/>
      <c r="C213" s="239"/>
      <c r="D213" s="40" t="s">
        <v>28</v>
      </c>
      <c r="E213" s="41">
        <v>0.03</v>
      </c>
      <c r="F213" s="41">
        <v>2.8000000000000001E-2</v>
      </c>
      <c r="G213" s="41">
        <v>30</v>
      </c>
      <c r="H213" s="41">
        <f t="shared" si="12"/>
        <v>0.89999999999999991</v>
      </c>
      <c r="I213" s="251"/>
      <c r="J213" s="251"/>
      <c r="K213" s="251"/>
      <c r="L213" s="251"/>
      <c r="M213" s="251"/>
      <c r="N213" s="251"/>
    </row>
    <row r="214" spans="1:14" s="1" customFormat="1" ht="12" customHeight="1" x14ac:dyDescent="0.2">
      <c r="A214" s="274"/>
      <c r="B214" s="272"/>
      <c r="C214" s="240"/>
      <c r="D214" s="40" t="s">
        <v>55</v>
      </c>
      <c r="E214" s="82">
        <v>3.0000000000000001E-3</v>
      </c>
      <c r="F214" s="41">
        <v>3.0000000000000001E-3</v>
      </c>
      <c r="G214" s="41">
        <v>313</v>
      </c>
      <c r="H214" s="41">
        <f t="shared" si="12"/>
        <v>0.93900000000000006</v>
      </c>
      <c r="I214" s="220"/>
      <c r="J214" s="220"/>
      <c r="K214" s="220"/>
      <c r="L214" s="220"/>
      <c r="M214" s="220"/>
      <c r="N214" s="220"/>
    </row>
    <row r="215" spans="1:14" s="3" customFormat="1" ht="12" customHeight="1" x14ac:dyDescent="0.2">
      <c r="A215" s="241">
        <v>2</v>
      </c>
      <c r="B215" s="221" t="s">
        <v>145</v>
      </c>
      <c r="C215" s="241" t="s">
        <v>116</v>
      </c>
      <c r="D215" s="40" t="s">
        <v>144</v>
      </c>
      <c r="E215" s="41">
        <v>5.8000000000000003E-2</v>
      </c>
      <c r="F215" s="41">
        <v>5.5E-2</v>
      </c>
      <c r="G215" s="41">
        <v>440</v>
      </c>
      <c r="H215" s="41">
        <f t="shared" si="12"/>
        <v>25.52</v>
      </c>
      <c r="I215" s="326">
        <v>4.7</v>
      </c>
      <c r="J215" s="203">
        <v>4.5199999999999996</v>
      </c>
      <c r="K215" s="203">
        <v>5.15</v>
      </c>
      <c r="L215" s="203">
        <v>168.12</v>
      </c>
      <c r="M215" s="203">
        <v>304</v>
      </c>
      <c r="N215" s="203" t="s">
        <v>68</v>
      </c>
    </row>
    <row r="216" spans="1:14" s="3" customFormat="1" ht="12" customHeight="1" x14ac:dyDescent="0.2">
      <c r="A216" s="281"/>
      <c r="B216" s="222"/>
      <c r="C216" s="281"/>
      <c r="D216" s="40" t="s">
        <v>27</v>
      </c>
      <c r="E216" s="41">
        <v>0.01</v>
      </c>
      <c r="F216" s="41">
        <v>0.01</v>
      </c>
      <c r="G216" s="41">
        <v>55</v>
      </c>
      <c r="H216" s="41">
        <f t="shared" si="12"/>
        <v>0.55000000000000004</v>
      </c>
      <c r="I216" s="319"/>
      <c r="J216" s="204"/>
      <c r="K216" s="204"/>
      <c r="L216" s="204"/>
      <c r="M216" s="204"/>
      <c r="N216" s="204"/>
    </row>
    <row r="217" spans="1:14" s="3" customFormat="1" ht="12" customHeight="1" x14ac:dyDescent="0.2">
      <c r="A217" s="281"/>
      <c r="B217" s="222"/>
      <c r="C217" s="281"/>
      <c r="D217" s="40" t="s">
        <v>32</v>
      </c>
      <c r="E217" s="41">
        <v>5.0000000000000001E-3</v>
      </c>
      <c r="F217" s="41">
        <v>3.0000000000000001E-3</v>
      </c>
      <c r="G217" s="41">
        <v>30</v>
      </c>
      <c r="H217" s="41">
        <f t="shared" si="12"/>
        <v>0.15</v>
      </c>
      <c r="I217" s="319"/>
      <c r="J217" s="204"/>
      <c r="K217" s="204"/>
      <c r="L217" s="204"/>
      <c r="M217" s="204"/>
      <c r="N217" s="204"/>
    </row>
    <row r="218" spans="1:14" s="3" customFormat="1" ht="12" customHeight="1" x14ac:dyDescent="0.2">
      <c r="A218" s="281"/>
      <c r="B218" s="222"/>
      <c r="C218" s="281"/>
      <c r="D218" s="40" t="s">
        <v>35</v>
      </c>
      <c r="E218" s="41">
        <v>3.0000000000000001E-3</v>
      </c>
      <c r="F218" s="41">
        <v>3.0000000000000001E-3</v>
      </c>
      <c r="G218" s="41">
        <v>80</v>
      </c>
      <c r="H218" s="41">
        <f t="shared" si="12"/>
        <v>0.24</v>
      </c>
      <c r="I218" s="319"/>
      <c r="J218" s="204"/>
      <c r="K218" s="204"/>
      <c r="L218" s="204"/>
      <c r="M218" s="204"/>
      <c r="N218" s="204"/>
    </row>
    <row r="219" spans="1:14" s="3" customFormat="1" ht="12" customHeight="1" x14ac:dyDescent="0.2">
      <c r="A219" s="281"/>
      <c r="B219" s="222"/>
      <c r="C219" s="281"/>
      <c r="D219" s="40" t="s">
        <v>55</v>
      </c>
      <c r="E219" s="41">
        <v>7.0000000000000001E-3</v>
      </c>
      <c r="F219" s="41">
        <v>7.0000000000000001E-3</v>
      </c>
      <c r="G219" s="41">
        <v>313</v>
      </c>
      <c r="H219" s="41">
        <f t="shared" si="12"/>
        <v>2.1909999999999998</v>
      </c>
      <c r="I219" s="319"/>
      <c r="J219" s="204"/>
      <c r="K219" s="204"/>
      <c r="L219" s="204"/>
      <c r="M219" s="204"/>
      <c r="N219" s="204"/>
    </row>
    <row r="220" spans="1:14" s="3" customFormat="1" ht="12" customHeight="1" x14ac:dyDescent="0.2">
      <c r="A220" s="281"/>
      <c r="B220" s="222"/>
      <c r="C220" s="281"/>
      <c r="D220" s="42" t="s">
        <v>87</v>
      </c>
      <c r="E220" s="28">
        <v>2E-3</v>
      </c>
      <c r="F220" s="28">
        <v>2E-3</v>
      </c>
      <c r="G220" s="28">
        <v>160</v>
      </c>
      <c r="H220" s="28">
        <f t="shared" ref="H220" si="14">E220*G220</f>
        <v>0.32</v>
      </c>
      <c r="I220" s="319"/>
      <c r="J220" s="204"/>
      <c r="K220" s="204"/>
      <c r="L220" s="204"/>
      <c r="M220" s="204"/>
      <c r="N220" s="204"/>
    </row>
    <row r="221" spans="1:14" s="3" customFormat="1" ht="12" customHeight="1" x14ac:dyDescent="0.2">
      <c r="A221" s="281"/>
      <c r="B221" s="222"/>
      <c r="C221" s="281"/>
      <c r="D221" s="40" t="s">
        <v>37</v>
      </c>
      <c r="E221" s="41">
        <v>2E-3</v>
      </c>
      <c r="F221" s="41">
        <v>2E-3</v>
      </c>
      <c r="G221" s="41">
        <v>34</v>
      </c>
      <c r="H221" s="41">
        <f t="shared" si="12"/>
        <v>6.8000000000000005E-2</v>
      </c>
      <c r="I221" s="319"/>
      <c r="J221" s="204"/>
      <c r="K221" s="204"/>
      <c r="L221" s="204"/>
      <c r="M221" s="204"/>
      <c r="N221" s="204"/>
    </row>
    <row r="222" spans="1:14" s="3" customFormat="1" ht="12" customHeight="1" x14ac:dyDescent="0.2">
      <c r="A222" s="281"/>
      <c r="B222" s="223"/>
      <c r="C222" s="282"/>
      <c r="D222" s="42" t="s">
        <v>98</v>
      </c>
      <c r="E222" s="28">
        <v>2.5000000000000001E-2</v>
      </c>
      <c r="F222" s="28">
        <v>2.5000000000000001E-2</v>
      </c>
      <c r="G222" s="28">
        <v>40</v>
      </c>
      <c r="H222" s="28">
        <f t="shared" si="12"/>
        <v>1</v>
      </c>
      <c r="I222" s="60">
        <v>0.108</v>
      </c>
      <c r="J222" s="83">
        <v>0.108</v>
      </c>
      <c r="K222" s="60">
        <v>20.628</v>
      </c>
      <c r="L222" s="60">
        <v>83.915999999999997</v>
      </c>
      <c r="M222" s="60">
        <v>331</v>
      </c>
      <c r="N222" s="60" t="s">
        <v>68</v>
      </c>
    </row>
    <row r="223" spans="1:14" s="1" customFormat="1" ht="12" customHeight="1" x14ac:dyDescent="0.2">
      <c r="A223" s="242">
        <v>3</v>
      </c>
      <c r="B223" s="226" t="s">
        <v>42</v>
      </c>
      <c r="C223" s="242">
        <v>200</v>
      </c>
      <c r="D223" s="42" t="s">
        <v>25</v>
      </c>
      <c r="E223" s="28">
        <v>0.01</v>
      </c>
      <c r="F223" s="28">
        <v>0.01</v>
      </c>
      <c r="G223" s="28">
        <v>65</v>
      </c>
      <c r="H223" s="28">
        <f t="shared" si="12"/>
        <v>0.65</v>
      </c>
      <c r="I223" s="209">
        <v>0.05</v>
      </c>
      <c r="J223" s="209">
        <v>2.1999999999999999E-2</v>
      </c>
      <c r="K223" s="209">
        <v>26.17</v>
      </c>
      <c r="L223" s="249">
        <v>104</v>
      </c>
      <c r="M223" s="209">
        <v>394</v>
      </c>
      <c r="N223" s="209" t="s">
        <v>83</v>
      </c>
    </row>
    <row r="224" spans="1:14" s="1" customFormat="1" ht="12" customHeight="1" x14ac:dyDescent="0.2">
      <c r="A224" s="274"/>
      <c r="B224" s="280"/>
      <c r="C224" s="274"/>
      <c r="D224" s="42" t="s">
        <v>48</v>
      </c>
      <c r="E224" s="28">
        <v>5.0000000000000001E-3</v>
      </c>
      <c r="F224" s="28">
        <v>4.0000000000000001E-3</v>
      </c>
      <c r="G224" s="28">
        <v>120</v>
      </c>
      <c r="H224" s="28">
        <f t="shared" si="12"/>
        <v>0.6</v>
      </c>
      <c r="I224" s="218"/>
      <c r="J224" s="218"/>
      <c r="K224" s="218"/>
      <c r="L224" s="250"/>
      <c r="M224" s="218"/>
      <c r="N224" s="218"/>
    </row>
    <row r="225" spans="1:15" s="1" customFormat="1" ht="12" customHeight="1" x14ac:dyDescent="0.2">
      <c r="A225" s="42"/>
      <c r="B225" s="84" t="s">
        <v>17</v>
      </c>
      <c r="C225" s="51">
        <v>50</v>
      </c>
      <c r="D225" s="42" t="s">
        <v>27</v>
      </c>
      <c r="E225" s="28">
        <v>0.05</v>
      </c>
      <c r="F225" s="28">
        <v>0.05</v>
      </c>
      <c r="G225" s="28">
        <v>55</v>
      </c>
      <c r="H225" s="28">
        <f t="shared" si="12"/>
        <v>2.75</v>
      </c>
      <c r="I225" s="63">
        <v>4</v>
      </c>
      <c r="J225" s="63">
        <v>1.5</v>
      </c>
      <c r="K225" s="63">
        <v>25</v>
      </c>
      <c r="L225" s="63">
        <f>(I225+K225)*4 +J225*9</f>
        <v>129.5</v>
      </c>
      <c r="M225" s="63">
        <v>200102</v>
      </c>
      <c r="N225" s="63" t="s">
        <v>68</v>
      </c>
    </row>
    <row r="226" spans="1:15" s="7" customFormat="1" ht="12" customHeight="1" x14ac:dyDescent="0.2">
      <c r="A226" s="63"/>
      <c r="B226" s="30" t="s">
        <v>70</v>
      </c>
      <c r="C226" s="30">
        <v>625</v>
      </c>
      <c r="D226" s="54"/>
      <c r="E226" s="54"/>
      <c r="F226" s="54"/>
      <c r="G226" s="54"/>
      <c r="H226" s="54"/>
      <c r="I226" s="54">
        <f>SUM(I208:I225)</f>
        <v>10.334</v>
      </c>
      <c r="J226" s="54">
        <f>SUM(J208:J225)</f>
        <v>8.8859999999999992</v>
      </c>
      <c r="K226" s="54">
        <f>SUM(K208:K225)</f>
        <v>86.056000000000012</v>
      </c>
      <c r="L226" s="54">
        <v>594.47799999999995</v>
      </c>
      <c r="M226" s="54"/>
      <c r="N226" s="54"/>
    </row>
    <row r="227" spans="1:15" s="7" customFormat="1" ht="12" customHeight="1" x14ac:dyDescent="0.2">
      <c r="A227" s="30"/>
      <c r="B227" s="30" t="s">
        <v>20</v>
      </c>
      <c r="C227" s="30"/>
      <c r="D227" s="42"/>
      <c r="E227" s="28"/>
      <c r="F227" s="28"/>
      <c r="G227" s="28"/>
      <c r="H227" s="28"/>
      <c r="I227" s="30"/>
      <c r="J227" s="30"/>
      <c r="K227" s="30"/>
      <c r="L227" s="30"/>
      <c r="M227" s="30"/>
      <c r="N227" s="30"/>
    </row>
    <row r="228" spans="1:15" s="1" customFormat="1" ht="12" customHeight="1" x14ac:dyDescent="0.2">
      <c r="A228" s="242">
        <v>1</v>
      </c>
      <c r="B228" s="226" t="s">
        <v>101</v>
      </c>
      <c r="C228" s="242">
        <v>200</v>
      </c>
      <c r="D228" s="42" t="s">
        <v>24</v>
      </c>
      <c r="E228" s="28">
        <v>4.4999999999999998E-2</v>
      </c>
      <c r="F228" s="28">
        <v>4.4999999999999998E-2</v>
      </c>
      <c r="G228" s="28">
        <v>90</v>
      </c>
      <c r="H228" s="28">
        <f t="shared" si="12"/>
        <v>4.05</v>
      </c>
      <c r="I228" s="219">
        <v>5.75</v>
      </c>
      <c r="J228" s="219">
        <v>5.21</v>
      </c>
      <c r="K228" s="219">
        <v>18.838000000000001</v>
      </c>
      <c r="L228" s="219">
        <v>145.19999999999999</v>
      </c>
      <c r="M228" s="219">
        <v>100</v>
      </c>
      <c r="N228" s="241" t="s">
        <v>68</v>
      </c>
    </row>
    <row r="229" spans="1:15" s="1" customFormat="1" ht="11.25" customHeight="1" x14ac:dyDescent="0.2">
      <c r="A229" s="274"/>
      <c r="B229" s="280"/>
      <c r="C229" s="274"/>
      <c r="D229" s="42" t="s">
        <v>40</v>
      </c>
      <c r="E229" s="28">
        <v>0.02</v>
      </c>
      <c r="F229" s="28">
        <v>0.02</v>
      </c>
      <c r="G229" s="28">
        <v>42</v>
      </c>
      <c r="H229" s="28">
        <f t="shared" si="12"/>
        <v>0.84</v>
      </c>
      <c r="I229" s="279"/>
      <c r="J229" s="220"/>
      <c r="K229" s="220"/>
      <c r="L229" s="220"/>
      <c r="M229" s="220"/>
      <c r="N229" s="325"/>
    </row>
    <row r="230" spans="1:15" s="1" customFormat="1" ht="11.25" customHeight="1" x14ac:dyDescent="0.2">
      <c r="A230" s="85"/>
      <c r="B230" s="85" t="s">
        <v>17</v>
      </c>
      <c r="C230" s="86">
        <v>30</v>
      </c>
      <c r="D230" s="42" t="s">
        <v>27</v>
      </c>
      <c r="E230" s="28">
        <v>0.03</v>
      </c>
      <c r="F230" s="28">
        <v>0.03</v>
      </c>
      <c r="G230" s="28">
        <v>55</v>
      </c>
      <c r="H230" s="28">
        <f t="shared" si="12"/>
        <v>1.65</v>
      </c>
      <c r="I230" s="63">
        <v>2.0870000000000002</v>
      </c>
      <c r="J230" s="63">
        <v>0.73</v>
      </c>
      <c r="K230" s="63">
        <v>14.38</v>
      </c>
      <c r="L230" s="63">
        <v>92.42</v>
      </c>
      <c r="M230" s="63">
        <v>200102</v>
      </c>
      <c r="N230" s="63" t="s">
        <v>68</v>
      </c>
    </row>
    <row r="231" spans="1:15" ht="12" customHeight="1" x14ac:dyDescent="0.25">
      <c r="A231" s="86"/>
      <c r="B231" s="42" t="s">
        <v>41</v>
      </c>
      <c r="C231" s="86">
        <v>5</v>
      </c>
      <c r="D231" s="42" t="s">
        <v>99</v>
      </c>
      <c r="E231" s="28">
        <v>5.0000000000000001E-3</v>
      </c>
      <c r="F231" s="28">
        <v>5.0000000000000001E-3</v>
      </c>
      <c r="G231" s="28">
        <v>18</v>
      </c>
      <c r="H231" s="28">
        <f t="shared" si="12"/>
        <v>0.09</v>
      </c>
      <c r="I231" s="42"/>
      <c r="J231" s="42"/>
      <c r="K231" s="42"/>
      <c r="L231" s="42"/>
      <c r="M231" s="28"/>
      <c r="N231" s="28"/>
      <c r="O231" s="1"/>
    </row>
    <row r="232" spans="1:15" s="7" customFormat="1" ht="13.5" customHeight="1" x14ac:dyDescent="0.2">
      <c r="A232" s="30"/>
      <c r="B232" s="29" t="s">
        <v>71</v>
      </c>
      <c r="C232" s="30">
        <v>430</v>
      </c>
      <c r="D232" s="42"/>
      <c r="E232" s="28"/>
      <c r="F232" s="28"/>
      <c r="G232" s="28"/>
      <c r="H232" s="28"/>
      <c r="I232" s="54">
        <f>SUM(I227:I231)</f>
        <v>7.8369999999999997</v>
      </c>
      <c r="J232" s="54">
        <f>SUM(J227:J231)</f>
        <v>5.9399999999999995</v>
      </c>
      <c r="K232" s="54">
        <f>SUM(K227:K231)</f>
        <v>33.218000000000004</v>
      </c>
      <c r="L232" s="54">
        <f>SUM(L227:L231)</f>
        <v>237.62</v>
      </c>
      <c r="M232" s="30"/>
      <c r="N232" s="30"/>
    </row>
    <row r="233" spans="1:15" x14ac:dyDescent="0.25">
      <c r="A233" s="30"/>
      <c r="B233" s="29" t="s">
        <v>21</v>
      </c>
      <c r="C233" s="30"/>
      <c r="D233" s="42"/>
      <c r="E233" s="28"/>
      <c r="F233" s="28"/>
      <c r="G233" s="28"/>
      <c r="H233" s="30">
        <f>SUM(H195:H232)</f>
        <v>61.747</v>
      </c>
      <c r="I233" s="54">
        <f>I204+I226+I232</f>
        <v>32.998999999999995</v>
      </c>
      <c r="J233" s="54">
        <f>J204+J226+J232</f>
        <v>31.911999999999999</v>
      </c>
      <c r="K233" s="54">
        <f>K204+K226+K232</f>
        <v>177.97000000000003</v>
      </c>
      <c r="L233" s="54">
        <f>L204+L226+L232</f>
        <v>1296.8879999999999</v>
      </c>
      <c r="M233" s="28"/>
      <c r="N233" s="28"/>
      <c r="O233" s="1"/>
    </row>
    <row r="234" spans="1:15" ht="15" customHeight="1" x14ac:dyDescent="0.25">
      <c r="A234" s="34"/>
      <c r="B234" s="17" t="s">
        <v>123</v>
      </c>
      <c r="C234" s="34"/>
      <c r="D234" s="35"/>
      <c r="E234" s="35"/>
      <c r="F234" s="35"/>
      <c r="G234" s="35"/>
      <c r="H234" s="35"/>
      <c r="I234" s="34"/>
      <c r="J234" s="34"/>
      <c r="K234" s="34"/>
      <c r="L234" s="34"/>
      <c r="M234" s="34"/>
      <c r="N234" s="34"/>
      <c r="O234" s="1"/>
    </row>
    <row r="235" spans="1:15" ht="23.25" customHeight="1" x14ac:dyDescent="0.25">
      <c r="A235" s="260" t="s">
        <v>0</v>
      </c>
      <c r="B235" s="260" t="s">
        <v>13</v>
      </c>
      <c r="C235" s="260" t="s">
        <v>106</v>
      </c>
      <c r="D235" s="252" t="s">
        <v>2</v>
      </c>
      <c r="E235" s="78" t="s">
        <v>3</v>
      </c>
      <c r="F235" s="78" t="s">
        <v>4</v>
      </c>
      <c r="G235" s="80" t="s">
        <v>5</v>
      </c>
      <c r="H235" s="78" t="s">
        <v>6</v>
      </c>
      <c r="I235" s="36" t="s">
        <v>7</v>
      </c>
      <c r="J235" s="36" t="s">
        <v>8</v>
      </c>
      <c r="K235" s="36" t="s">
        <v>9</v>
      </c>
      <c r="L235" s="36" t="s">
        <v>10</v>
      </c>
      <c r="M235" s="36" t="s">
        <v>11</v>
      </c>
      <c r="N235" s="36" t="s">
        <v>12</v>
      </c>
      <c r="O235" s="1"/>
    </row>
    <row r="236" spans="1:15" s="5" customFormat="1" ht="15" customHeight="1" x14ac:dyDescent="0.25">
      <c r="A236" s="261"/>
      <c r="B236" s="261"/>
      <c r="C236" s="261"/>
      <c r="D236" s="253"/>
      <c r="E236" s="36" t="s">
        <v>14</v>
      </c>
      <c r="F236" s="36" t="s">
        <v>14</v>
      </c>
      <c r="G236" s="39" t="s">
        <v>15</v>
      </c>
      <c r="H236" s="36" t="s">
        <v>16</v>
      </c>
      <c r="I236" s="36" t="s">
        <v>14</v>
      </c>
      <c r="J236" s="36" t="s">
        <v>14</v>
      </c>
      <c r="K236" s="36" t="s">
        <v>14</v>
      </c>
      <c r="L236" s="36" t="s">
        <v>14</v>
      </c>
      <c r="M236" s="36"/>
      <c r="N236" s="36"/>
      <c r="O236" s="7"/>
    </row>
    <row r="237" spans="1:15" s="5" customFormat="1" ht="12" customHeight="1" x14ac:dyDescent="0.25">
      <c r="A237" s="224">
        <v>1</v>
      </c>
      <c r="B237" s="226" t="s">
        <v>100</v>
      </c>
      <c r="C237" s="224">
        <v>200</v>
      </c>
      <c r="D237" s="42" t="s">
        <v>53</v>
      </c>
      <c r="E237" s="28">
        <v>0.02</v>
      </c>
      <c r="F237" s="28">
        <v>0.02</v>
      </c>
      <c r="G237" s="28">
        <v>60</v>
      </c>
      <c r="H237" s="28">
        <f>E237*G237</f>
        <v>1.2</v>
      </c>
      <c r="I237" s="209">
        <v>6.14</v>
      </c>
      <c r="J237" s="209">
        <v>6.94</v>
      </c>
      <c r="K237" s="209">
        <v>45.36</v>
      </c>
      <c r="L237" s="362">
        <f>(I237+K237)*4 +J237*9</f>
        <v>268.45999999999998</v>
      </c>
      <c r="M237" s="83">
        <v>182</v>
      </c>
      <c r="N237" s="224" t="s">
        <v>68</v>
      </c>
      <c r="O237" s="7"/>
    </row>
    <row r="238" spans="1:15" ht="12" customHeight="1" x14ac:dyDescent="0.25">
      <c r="A238" s="225"/>
      <c r="B238" s="227"/>
      <c r="C238" s="225"/>
      <c r="D238" s="42" t="s">
        <v>24</v>
      </c>
      <c r="E238" s="28">
        <v>4.4999999999999998E-2</v>
      </c>
      <c r="F238" s="28">
        <v>4.4999999999999998E-2</v>
      </c>
      <c r="G238" s="28">
        <v>90</v>
      </c>
      <c r="H238" s="28">
        <f t="shared" ref="H238:H239" si="15">E238*G238</f>
        <v>4.05</v>
      </c>
      <c r="I238" s="233"/>
      <c r="J238" s="210"/>
      <c r="K238" s="210"/>
      <c r="L238" s="363"/>
      <c r="M238" s="133"/>
      <c r="N238" s="213"/>
      <c r="O238" s="1"/>
    </row>
    <row r="239" spans="1:15" ht="12" customHeight="1" x14ac:dyDescent="0.25">
      <c r="A239" s="237"/>
      <c r="B239" s="280"/>
      <c r="C239" s="237"/>
      <c r="D239" s="42" t="s">
        <v>25</v>
      </c>
      <c r="E239" s="28">
        <v>3.0000000000000001E-3</v>
      </c>
      <c r="F239" s="28">
        <v>3.0000000000000001E-3</v>
      </c>
      <c r="G239" s="28">
        <v>65</v>
      </c>
      <c r="H239" s="28">
        <f t="shared" si="15"/>
        <v>0.19500000000000001</v>
      </c>
      <c r="I239" s="218"/>
      <c r="J239" s="228"/>
      <c r="K239" s="228"/>
      <c r="L239" s="364"/>
      <c r="M239" s="134"/>
      <c r="N239" s="214"/>
      <c r="O239" s="1"/>
    </row>
    <row r="240" spans="1:15" ht="12" customHeight="1" x14ac:dyDescent="0.25">
      <c r="A240" s="242">
        <v>2</v>
      </c>
      <c r="B240" s="226" t="s">
        <v>43</v>
      </c>
      <c r="C240" s="242">
        <v>200</v>
      </c>
      <c r="D240" s="42" t="s">
        <v>26</v>
      </c>
      <c r="E240" s="28">
        <v>2.0000000000000001E-4</v>
      </c>
      <c r="F240" s="28">
        <v>2.0000000000000001E-4</v>
      </c>
      <c r="G240" s="28">
        <v>750</v>
      </c>
      <c r="H240" s="28">
        <f t="shared" ref="H240:H276" si="16">E240*G240</f>
        <v>0.15</v>
      </c>
      <c r="I240" s="270">
        <v>0.06</v>
      </c>
      <c r="J240" s="270">
        <v>0.02</v>
      </c>
      <c r="K240" s="270">
        <v>9.99</v>
      </c>
      <c r="L240" s="270">
        <f>(I240+K240)*4 +J240*9</f>
        <v>40.380000000000003</v>
      </c>
      <c r="M240" s="358">
        <v>411</v>
      </c>
      <c r="N240" s="270" t="s">
        <v>83</v>
      </c>
      <c r="O240" s="1"/>
    </row>
    <row r="241" spans="1:15" ht="12" customHeight="1" x14ac:dyDescent="0.25">
      <c r="A241" s="274"/>
      <c r="B241" s="280"/>
      <c r="C241" s="274"/>
      <c r="D241" s="42" t="s">
        <v>25</v>
      </c>
      <c r="E241" s="28">
        <v>0.01</v>
      </c>
      <c r="F241" s="28">
        <v>0.01</v>
      </c>
      <c r="G241" s="28">
        <v>65</v>
      </c>
      <c r="H241" s="28">
        <f t="shared" si="16"/>
        <v>0.65</v>
      </c>
      <c r="I241" s="271"/>
      <c r="J241" s="271"/>
      <c r="K241" s="271"/>
      <c r="L241" s="271"/>
      <c r="M241" s="359"/>
      <c r="N241" s="271"/>
      <c r="O241" s="1"/>
    </row>
    <row r="242" spans="1:15" ht="12" customHeight="1" x14ac:dyDescent="0.25">
      <c r="A242" s="242">
        <v>3</v>
      </c>
      <c r="B242" s="226" t="s">
        <v>27</v>
      </c>
      <c r="C242" s="28"/>
      <c r="D242" s="42"/>
      <c r="E242" s="28"/>
      <c r="F242" s="28"/>
      <c r="G242" s="28"/>
      <c r="H242" s="28"/>
      <c r="I242" s="358">
        <v>2.4500000000000002</v>
      </c>
      <c r="J242" s="358">
        <v>7.55</v>
      </c>
      <c r="K242" s="358">
        <v>14.62</v>
      </c>
      <c r="L242" s="360">
        <v>136</v>
      </c>
      <c r="M242" s="358">
        <v>1</v>
      </c>
      <c r="N242" s="358" t="s">
        <v>68</v>
      </c>
      <c r="O242" s="1"/>
    </row>
    <row r="243" spans="1:15" ht="12" customHeight="1" x14ac:dyDescent="0.25">
      <c r="A243" s="274"/>
      <c r="B243" s="280"/>
      <c r="C243" s="28">
        <v>30</v>
      </c>
      <c r="D243" s="42" t="s">
        <v>27</v>
      </c>
      <c r="E243" s="28">
        <v>0.03</v>
      </c>
      <c r="F243" s="28">
        <v>0.03</v>
      </c>
      <c r="G243" s="28">
        <v>55</v>
      </c>
      <c r="H243" s="28">
        <f t="shared" si="16"/>
        <v>1.65</v>
      </c>
      <c r="I243" s="359"/>
      <c r="J243" s="359"/>
      <c r="K243" s="359"/>
      <c r="L243" s="361"/>
      <c r="M243" s="359"/>
      <c r="N243" s="359"/>
      <c r="O243" s="1"/>
    </row>
    <row r="244" spans="1:15" s="5" customFormat="1" ht="12" customHeight="1" x14ac:dyDescent="0.25">
      <c r="A244" s="28"/>
      <c r="B244" s="29" t="s">
        <v>69</v>
      </c>
      <c r="C244" s="30">
        <f>SUM(C236:C243)</f>
        <v>430</v>
      </c>
      <c r="D244" s="29"/>
      <c r="E244" s="30"/>
      <c r="F244" s="30"/>
      <c r="G244" s="30"/>
      <c r="H244" s="28"/>
      <c r="I244" s="54">
        <f>SUM(I237:I243)</f>
        <v>8.6499999999999986</v>
      </c>
      <c r="J244" s="54">
        <f>SUM(J237:J243)</f>
        <v>14.51</v>
      </c>
      <c r="K244" s="54">
        <f>SUM(K237:K243)</f>
        <v>69.97</v>
      </c>
      <c r="L244" s="54">
        <f>SUM(L237:L243)</f>
        <v>444.84</v>
      </c>
      <c r="M244" s="30"/>
      <c r="N244" s="54"/>
      <c r="O244" s="7"/>
    </row>
    <row r="245" spans="1:15" s="5" customFormat="1" ht="12" customHeight="1" x14ac:dyDescent="0.25">
      <c r="A245" s="65"/>
      <c r="B245" s="104" t="s">
        <v>149</v>
      </c>
      <c r="C245" s="71"/>
      <c r="D245" s="29"/>
      <c r="E245" s="30"/>
      <c r="F245" s="30"/>
      <c r="G245" s="30"/>
      <c r="H245" s="28"/>
      <c r="I245" s="68"/>
      <c r="J245" s="68"/>
      <c r="K245" s="68"/>
      <c r="L245" s="68"/>
      <c r="M245" s="71"/>
      <c r="N245" s="68"/>
      <c r="O245" s="7"/>
    </row>
    <row r="246" spans="1:15" ht="12" customHeight="1" x14ac:dyDescent="0.25">
      <c r="A246" s="65"/>
      <c r="B246" s="103" t="s">
        <v>150</v>
      </c>
      <c r="C246" s="65">
        <v>35</v>
      </c>
      <c r="D246" s="42" t="s">
        <v>151</v>
      </c>
      <c r="E246" s="28">
        <v>3.3000000000000002E-2</v>
      </c>
      <c r="F246" s="28">
        <v>3.3000000000000002E-2</v>
      </c>
      <c r="G246" s="28">
        <v>160</v>
      </c>
      <c r="H246" s="28">
        <f t="shared" si="16"/>
        <v>5.28</v>
      </c>
      <c r="I246" s="125"/>
      <c r="J246" s="125"/>
      <c r="K246" s="125"/>
      <c r="L246" s="125"/>
      <c r="M246" s="65"/>
      <c r="N246" s="125"/>
      <c r="O246" s="1"/>
    </row>
    <row r="247" spans="1:15" s="5" customFormat="1" ht="12" customHeight="1" x14ac:dyDescent="0.25">
      <c r="A247" s="65"/>
      <c r="B247" s="71" t="s">
        <v>22</v>
      </c>
      <c r="C247" s="71"/>
      <c r="D247" s="29"/>
      <c r="E247" s="30"/>
      <c r="F247" s="30"/>
      <c r="G247" s="30"/>
      <c r="H247" s="30"/>
      <c r="I247" s="68"/>
      <c r="J247" s="68"/>
      <c r="K247" s="68"/>
      <c r="L247" s="68"/>
      <c r="M247" s="71"/>
      <c r="N247" s="68"/>
      <c r="O247" s="7"/>
    </row>
    <row r="248" spans="1:15" ht="12" customHeight="1" x14ac:dyDescent="0.25">
      <c r="A248" s="242">
        <v>1</v>
      </c>
      <c r="B248" s="221" t="s">
        <v>132</v>
      </c>
      <c r="C248" s="242">
        <v>200</v>
      </c>
      <c r="D248" s="42" t="s">
        <v>29</v>
      </c>
      <c r="E248" s="28">
        <v>4.4999999999999998E-2</v>
      </c>
      <c r="F248" s="28">
        <v>4.2999999999999997E-2</v>
      </c>
      <c r="G248" s="28">
        <v>37</v>
      </c>
      <c r="H248" s="28">
        <f t="shared" ref="H248:H254" si="17">E248*G248</f>
        <v>1.665</v>
      </c>
      <c r="I248" s="219">
        <v>5.8869999999999996</v>
      </c>
      <c r="J248" s="219">
        <v>5.8380000000000001</v>
      </c>
      <c r="K248" s="219">
        <v>7.9870000000000001</v>
      </c>
      <c r="L248" s="219">
        <f t="shared" ref="L248" si="18">(I248+K248)*4 +J248*9</f>
        <v>108.038</v>
      </c>
      <c r="M248" s="242">
        <v>63</v>
      </c>
      <c r="N248" s="219" t="s">
        <v>68</v>
      </c>
      <c r="O248" s="1"/>
    </row>
    <row r="249" spans="1:15" ht="12" customHeight="1" x14ac:dyDescent="0.25">
      <c r="A249" s="273"/>
      <c r="B249" s="257"/>
      <c r="C249" s="239"/>
      <c r="D249" s="42" t="s">
        <v>40</v>
      </c>
      <c r="E249" s="28">
        <v>1.4999999999999999E-2</v>
      </c>
      <c r="F249" s="28">
        <v>1.4999999999999999E-2</v>
      </c>
      <c r="G249" s="28">
        <v>42</v>
      </c>
      <c r="H249" s="28">
        <f t="shared" si="17"/>
        <v>0.63</v>
      </c>
      <c r="I249" s="251"/>
      <c r="J249" s="251"/>
      <c r="K249" s="251"/>
      <c r="L249" s="251"/>
      <c r="M249" s="239"/>
      <c r="N249" s="251"/>
      <c r="O249" s="1"/>
    </row>
    <row r="250" spans="1:15" ht="12" customHeight="1" x14ac:dyDescent="0.25">
      <c r="A250" s="273"/>
      <c r="B250" s="257"/>
      <c r="C250" s="239"/>
      <c r="D250" s="42" t="s">
        <v>30</v>
      </c>
      <c r="E250" s="28">
        <v>3.0000000000000001E-3</v>
      </c>
      <c r="F250" s="28">
        <v>2E-3</v>
      </c>
      <c r="G250" s="28">
        <v>40</v>
      </c>
      <c r="H250" s="28">
        <f t="shared" si="17"/>
        <v>0.12</v>
      </c>
      <c r="I250" s="251"/>
      <c r="J250" s="251"/>
      <c r="K250" s="251"/>
      <c r="L250" s="251">
        <f t="shared" ref="L250" si="19">(I250+K250)*4 +J250*9</f>
        <v>0</v>
      </c>
      <c r="M250" s="239"/>
      <c r="N250" s="251"/>
      <c r="O250" s="1"/>
    </row>
    <row r="251" spans="1:15" ht="12" customHeight="1" x14ac:dyDescent="0.25">
      <c r="A251" s="273"/>
      <c r="B251" s="257"/>
      <c r="C251" s="239"/>
      <c r="D251" s="42" t="s">
        <v>32</v>
      </c>
      <c r="E251" s="28">
        <v>3.0000000000000001E-3</v>
      </c>
      <c r="F251" s="28">
        <v>2E-3</v>
      </c>
      <c r="G251" s="28">
        <v>30</v>
      </c>
      <c r="H251" s="28">
        <f t="shared" ref="H251" si="20">E251*G251</f>
        <v>0.09</v>
      </c>
      <c r="I251" s="251"/>
      <c r="J251" s="251"/>
      <c r="K251" s="251"/>
      <c r="L251" s="251"/>
      <c r="M251" s="239"/>
      <c r="N251" s="251"/>
      <c r="O251" s="1"/>
    </row>
    <row r="252" spans="1:15" ht="12" customHeight="1" x14ac:dyDescent="0.25">
      <c r="A252" s="273"/>
      <c r="B252" s="257"/>
      <c r="C252" s="239"/>
      <c r="D252" s="42" t="s">
        <v>45</v>
      </c>
      <c r="E252" s="28">
        <v>2E-3</v>
      </c>
      <c r="F252" s="28">
        <v>2E-3</v>
      </c>
      <c r="G252" s="28">
        <v>160</v>
      </c>
      <c r="H252" s="28">
        <f t="shared" si="17"/>
        <v>0.32</v>
      </c>
      <c r="I252" s="251"/>
      <c r="J252" s="251"/>
      <c r="K252" s="251"/>
      <c r="L252" s="251"/>
      <c r="M252" s="239"/>
      <c r="N252" s="251"/>
      <c r="O252" s="1"/>
    </row>
    <row r="253" spans="1:15" ht="12" customHeight="1" x14ac:dyDescent="0.25">
      <c r="A253" s="273"/>
      <c r="B253" s="257"/>
      <c r="C253" s="239"/>
      <c r="D253" s="42" t="s">
        <v>54</v>
      </c>
      <c r="E253" s="28">
        <v>2E-3</v>
      </c>
      <c r="F253" s="28">
        <v>2E-3</v>
      </c>
      <c r="G253" s="28">
        <v>357</v>
      </c>
      <c r="H253" s="28">
        <f t="shared" si="17"/>
        <v>0.71399999999999997</v>
      </c>
      <c r="I253" s="251"/>
      <c r="J253" s="251"/>
      <c r="K253" s="251"/>
      <c r="L253" s="251">
        <f t="shared" ref="L253" si="21">(I253+K253)*4 +J253*9</f>
        <v>0</v>
      </c>
      <c r="M253" s="239"/>
      <c r="N253" s="251"/>
      <c r="O253" s="1"/>
    </row>
    <row r="254" spans="1:15" ht="12" customHeight="1" x14ac:dyDescent="0.25">
      <c r="A254" s="274"/>
      <c r="B254" s="272"/>
      <c r="C254" s="240"/>
      <c r="D254" s="42" t="s">
        <v>55</v>
      </c>
      <c r="E254" s="28">
        <v>3.0000000000000001E-3</v>
      </c>
      <c r="F254" s="28">
        <v>3.0000000000000001E-3</v>
      </c>
      <c r="G254" s="28">
        <v>313</v>
      </c>
      <c r="H254" s="28">
        <f t="shared" si="17"/>
        <v>0.93900000000000006</v>
      </c>
      <c r="I254" s="220"/>
      <c r="J254" s="220"/>
      <c r="K254" s="220"/>
      <c r="L254" s="220"/>
      <c r="M254" s="240"/>
      <c r="N254" s="220"/>
      <c r="O254" s="1"/>
    </row>
    <row r="255" spans="1:15" ht="12" customHeight="1" x14ac:dyDescent="0.25">
      <c r="A255" s="283">
        <v>2</v>
      </c>
      <c r="B255" s="354" t="s">
        <v>138</v>
      </c>
      <c r="C255" s="283" t="s">
        <v>126</v>
      </c>
      <c r="D255" s="42" t="s">
        <v>93</v>
      </c>
      <c r="E255" s="28">
        <v>5.3999999999999999E-2</v>
      </c>
      <c r="F255" s="28">
        <v>0.05</v>
      </c>
      <c r="G255" s="28">
        <v>680</v>
      </c>
      <c r="H255" s="28">
        <f t="shared" si="16"/>
        <v>36.72</v>
      </c>
      <c r="I255" s="326">
        <v>2.5499999999999998</v>
      </c>
      <c r="J255" s="326">
        <v>2.3125</v>
      </c>
      <c r="K255" s="326">
        <v>15.875</v>
      </c>
      <c r="L255" s="326">
        <v>118.92400000000001</v>
      </c>
      <c r="M255" s="241">
        <v>303</v>
      </c>
      <c r="N255" s="326" t="s">
        <v>68</v>
      </c>
      <c r="O255" s="1"/>
    </row>
    <row r="256" spans="1:15" ht="12" customHeight="1" x14ac:dyDescent="0.25">
      <c r="A256" s="284"/>
      <c r="B256" s="257"/>
      <c r="C256" s="239"/>
      <c r="D256" s="42" t="s">
        <v>32</v>
      </c>
      <c r="E256" s="28">
        <v>4.0000000000000001E-3</v>
      </c>
      <c r="F256" s="28">
        <v>3.0000000000000001E-3</v>
      </c>
      <c r="G256" s="28">
        <v>30</v>
      </c>
      <c r="H256" s="28">
        <f t="shared" si="16"/>
        <v>0.12</v>
      </c>
      <c r="I256" s="251"/>
      <c r="J256" s="251"/>
      <c r="K256" s="251"/>
      <c r="L256" s="251"/>
      <c r="M256" s="239"/>
      <c r="N256" s="251"/>
      <c r="O256" s="1"/>
    </row>
    <row r="257" spans="1:15" ht="12" customHeight="1" x14ac:dyDescent="0.25">
      <c r="A257" s="284"/>
      <c r="B257" s="257"/>
      <c r="C257" s="239"/>
      <c r="D257" s="42" t="s">
        <v>27</v>
      </c>
      <c r="E257" s="28">
        <v>0.01</v>
      </c>
      <c r="F257" s="28">
        <v>0.01</v>
      </c>
      <c r="G257" s="28">
        <v>55</v>
      </c>
      <c r="H257" s="28">
        <f t="shared" si="16"/>
        <v>0.55000000000000004</v>
      </c>
      <c r="I257" s="251"/>
      <c r="J257" s="251"/>
      <c r="K257" s="251"/>
      <c r="L257" s="251"/>
      <c r="M257" s="239"/>
      <c r="N257" s="251"/>
      <c r="O257" s="1"/>
    </row>
    <row r="258" spans="1:15" ht="12" customHeight="1" x14ac:dyDescent="0.25">
      <c r="A258" s="284"/>
      <c r="B258" s="257"/>
      <c r="C258" s="239"/>
      <c r="D258" s="42" t="s">
        <v>87</v>
      </c>
      <c r="E258" s="28">
        <v>3.0000000000000001E-3</v>
      </c>
      <c r="F258" s="28">
        <v>3.0000000000000001E-3</v>
      </c>
      <c r="G258" s="28">
        <v>160</v>
      </c>
      <c r="H258" s="28">
        <f t="shared" si="16"/>
        <v>0.48</v>
      </c>
      <c r="I258" s="251"/>
      <c r="J258" s="251"/>
      <c r="K258" s="251"/>
      <c r="L258" s="251"/>
      <c r="M258" s="239"/>
      <c r="N258" s="251"/>
      <c r="O258" s="1"/>
    </row>
    <row r="259" spans="1:15" ht="12" customHeight="1" x14ac:dyDescent="0.25">
      <c r="A259" s="284"/>
      <c r="B259" s="257"/>
      <c r="C259" s="239"/>
      <c r="D259" s="42" t="s">
        <v>85</v>
      </c>
      <c r="E259" s="28">
        <v>2E-3</v>
      </c>
      <c r="F259" s="28">
        <v>2E-3</v>
      </c>
      <c r="G259" s="28">
        <v>34</v>
      </c>
      <c r="H259" s="28">
        <f t="shared" si="16"/>
        <v>6.8000000000000005E-2</v>
      </c>
      <c r="I259" s="251"/>
      <c r="J259" s="251"/>
      <c r="K259" s="251"/>
      <c r="L259" s="251"/>
      <c r="M259" s="239"/>
      <c r="N259" s="251"/>
      <c r="O259" s="1"/>
    </row>
    <row r="260" spans="1:15" ht="12" customHeight="1" x14ac:dyDescent="0.25">
      <c r="A260" s="284"/>
      <c r="B260" s="257"/>
      <c r="C260" s="239"/>
      <c r="D260" s="42" t="s">
        <v>137</v>
      </c>
      <c r="E260" s="28">
        <v>0.02</v>
      </c>
      <c r="F260" s="28">
        <v>0.02</v>
      </c>
      <c r="G260" s="28">
        <v>55</v>
      </c>
      <c r="H260" s="28">
        <f t="shared" si="16"/>
        <v>1.1000000000000001</v>
      </c>
      <c r="I260" s="251"/>
      <c r="J260" s="251"/>
      <c r="K260" s="251"/>
      <c r="L260" s="251"/>
      <c r="M260" s="239"/>
      <c r="N260" s="251"/>
      <c r="O260" s="1"/>
    </row>
    <row r="261" spans="1:15" ht="12" customHeight="1" x14ac:dyDescent="0.25">
      <c r="A261" s="284"/>
      <c r="B261" s="257"/>
      <c r="C261" s="239"/>
      <c r="D261" s="42" t="s">
        <v>35</v>
      </c>
      <c r="E261" s="28">
        <v>5.0000000000000001E-3</v>
      </c>
      <c r="F261" s="28">
        <v>5.0000000000000001E-3</v>
      </c>
      <c r="G261" s="28">
        <v>80</v>
      </c>
      <c r="H261" s="28">
        <f t="shared" ref="H261" si="22">E261*G261</f>
        <v>0.4</v>
      </c>
      <c r="I261" s="251"/>
      <c r="J261" s="251"/>
      <c r="K261" s="251"/>
      <c r="L261" s="251"/>
      <c r="M261" s="239"/>
      <c r="N261" s="251"/>
      <c r="O261" s="1"/>
    </row>
    <row r="262" spans="1:15" ht="12" customHeight="1" x14ac:dyDescent="0.25">
      <c r="A262" s="284"/>
      <c r="B262" s="257"/>
      <c r="C262" s="239"/>
      <c r="D262" s="42" t="s">
        <v>55</v>
      </c>
      <c r="E262" s="28">
        <v>7.0000000000000001E-3</v>
      </c>
      <c r="F262" s="28">
        <v>7.0000000000000001E-3</v>
      </c>
      <c r="G262" s="28">
        <v>313</v>
      </c>
      <c r="H262" s="28">
        <f t="shared" si="16"/>
        <v>2.1909999999999998</v>
      </c>
      <c r="I262" s="251"/>
      <c r="J262" s="251"/>
      <c r="K262" s="251"/>
      <c r="L262" s="251"/>
      <c r="M262" s="239"/>
      <c r="N262" s="251"/>
      <c r="O262" s="1"/>
    </row>
    <row r="263" spans="1:15" ht="11.25" customHeight="1" x14ac:dyDescent="0.25">
      <c r="A263" s="224">
        <v>3</v>
      </c>
      <c r="B263" s="229" t="s">
        <v>51</v>
      </c>
      <c r="C263" s="224">
        <v>200</v>
      </c>
      <c r="D263" s="42" t="s">
        <v>57</v>
      </c>
      <c r="E263" s="28">
        <v>7.0000000000000001E-3</v>
      </c>
      <c r="F263" s="28">
        <v>7.0000000000000001E-3</v>
      </c>
      <c r="G263" s="28">
        <v>200</v>
      </c>
      <c r="H263" s="28">
        <f t="shared" si="16"/>
        <v>1.4000000000000001</v>
      </c>
      <c r="I263" s="209">
        <v>0.126</v>
      </c>
      <c r="J263" s="209">
        <v>0.126</v>
      </c>
      <c r="K263" s="209">
        <v>26.154</v>
      </c>
      <c r="L263" s="203">
        <v>83.915999999999997</v>
      </c>
      <c r="M263" s="224">
        <v>350</v>
      </c>
      <c r="N263" s="209" t="s">
        <v>68</v>
      </c>
      <c r="O263" s="1"/>
    </row>
    <row r="264" spans="1:15" ht="9.75" customHeight="1" x14ac:dyDescent="0.25">
      <c r="A264" s="237"/>
      <c r="B264" s="232"/>
      <c r="C264" s="214"/>
      <c r="D264" s="42" t="s">
        <v>25</v>
      </c>
      <c r="E264" s="28">
        <v>7.0000000000000001E-3</v>
      </c>
      <c r="F264" s="28">
        <v>7.0000000000000001E-3</v>
      </c>
      <c r="G264" s="28">
        <v>65</v>
      </c>
      <c r="H264" s="28">
        <f t="shared" si="16"/>
        <v>0.45500000000000002</v>
      </c>
      <c r="I264" s="228"/>
      <c r="J264" s="228"/>
      <c r="K264" s="228"/>
      <c r="L264" s="205"/>
      <c r="M264" s="214"/>
      <c r="N264" s="228"/>
      <c r="O264" s="1"/>
    </row>
    <row r="265" spans="1:15" ht="12" customHeight="1" x14ac:dyDescent="0.25">
      <c r="A265" s="42"/>
      <c r="B265" s="42" t="s">
        <v>17</v>
      </c>
      <c r="C265" s="28">
        <v>50</v>
      </c>
      <c r="D265" s="42" t="s">
        <v>27</v>
      </c>
      <c r="E265" s="28">
        <v>0.05</v>
      </c>
      <c r="F265" s="28">
        <v>0.05</v>
      </c>
      <c r="G265" s="28">
        <v>55</v>
      </c>
      <c r="H265" s="28">
        <f t="shared" si="16"/>
        <v>2.75</v>
      </c>
      <c r="I265" s="63">
        <v>4</v>
      </c>
      <c r="J265" s="63">
        <v>1.5</v>
      </c>
      <c r="K265" s="63">
        <v>25</v>
      </c>
      <c r="L265" s="47">
        <v>129.5</v>
      </c>
      <c r="M265" s="28">
        <v>200102</v>
      </c>
      <c r="N265" s="63" t="s">
        <v>68</v>
      </c>
      <c r="O265" s="1"/>
    </row>
    <row r="266" spans="1:15" s="5" customFormat="1" ht="12" customHeight="1" x14ac:dyDescent="0.25">
      <c r="A266" s="28"/>
      <c r="B266" s="29" t="s">
        <v>70</v>
      </c>
      <c r="C266" s="30">
        <f>SUM(C247:C265)</f>
        <v>450</v>
      </c>
      <c r="D266" s="29"/>
      <c r="E266" s="30"/>
      <c r="F266" s="30"/>
      <c r="G266" s="30"/>
      <c r="H266" s="30"/>
      <c r="I266" s="54">
        <f>SUM(I248:I265)</f>
        <v>12.562999999999999</v>
      </c>
      <c r="J266" s="54">
        <f>SUM(J248:J265)</f>
        <v>9.7765000000000004</v>
      </c>
      <c r="K266" s="54">
        <f>SUM(K248:K265)</f>
        <v>75.016000000000005</v>
      </c>
      <c r="L266" s="54">
        <f>SUM(L248:L265)</f>
        <v>440.37799999999999</v>
      </c>
      <c r="M266" s="30"/>
      <c r="N266" s="30"/>
      <c r="O266" s="7"/>
    </row>
    <row r="267" spans="1:15" s="5" customFormat="1" ht="12" customHeight="1" x14ac:dyDescent="0.25">
      <c r="A267" s="28"/>
      <c r="B267" s="26" t="s">
        <v>20</v>
      </c>
      <c r="C267" s="30"/>
      <c r="D267" s="29"/>
      <c r="E267" s="30"/>
      <c r="F267" s="30"/>
      <c r="G267" s="30"/>
      <c r="H267" s="30"/>
      <c r="I267" s="54"/>
      <c r="J267" s="54"/>
      <c r="K267" s="54"/>
      <c r="L267" s="54"/>
      <c r="M267" s="30"/>
      <c r="N267" s="30"/>
      <c r="O267" s="7"/>
    </row>
    <row r="268" spans="1:15" s="5" customFormat="1" x14ac:dyDescent="0.25">
      <c r="A268" s="224">
        <v>1</v>
      </c>
      <c r="B268" s="226" t="s">
        <v>148</v>
      </c>
      <c r="C268" s="224">
        <v>60</v>
      </c>
      <c r="D268" s="42" t="s">
        <v>37</v>
      </c>
      <c r="E268" s="28">
        <v>3.5000000000000003E-2</v>
      </c>
      <c r="F268" s="28">
        <v>3.5000000000000003E-2</v>
      </c>
      <c r="G268" s="28">
        <v>34</v>
      </c>
      <c r="H268" s="28">
        <f t="shared" si="16"/>
        <v>1.1900000000000002</v>
      </c>
      <c r="I268" s="224">
        <v>6.6779999999999999</v>
      </c>
      <c r="J268" s="224">
        <v>7.1459999999999999</v>
      </c>
      <c r="K268" s="224">
        <v>26.603999999999999</v>
      </c>
      <c r="L268" s="224">
        <v>197.44199999999998</v>
      </c>
      <c r="M268" s="224">
        <v>76</v>
      </c>
      <c r="N268" s="209" t="s">
        <v>68</v>
      </c>
      <c r="O268" s="7"/>
    </row>
    <row r="269" spans="1:15" x14ac:dyDescent="0.25">
      <c r="A269" s="225"/>
      <c r="B269" s="227"/>
      <c r="C269" s="225"/>
      <c r="D269" s="42" t="s">
        <v>24</v>
      </c>
      <c r="E269" s="28">
        <v>0.01</v>
      </c>
      <c r="F269" s="28">
        <v>0.01</v>
      </c>
      <c r="G269" s="28">
        <v>90</v>
      </c>
      <c r="H269" s="28">
        <f t="shared" si="16"/>
        <v>0.9</v>
      </c>
      <c r="I269" s="225"/>
      <c r="J269" s="213"/>
      <c r="K269" s="213"/>
      <c r="L269" s="213"/>
      <c r="M269" s="213"/>
      <c r="N269" s="210"/>
      <c r="O269" s="1"/>
    </row>
    <row r="270" spans="1:15" x14ac:dyDescent="0.25">
      <c r="A270" s="225"/>
      <c r="B270" s="227"/>
      <c r="C270" s="225"/>
      <c r="D270" s="42" t="s">
        <v>49</v>
      </c>
      <c r="E270" s="28">
        <v>2.0000000000000001E-4</v>
      </c>
      <c r="F270" s="28">
        <v>2.0000000000000001E-4</v>
      </c>
      <c r="G270" s="28">
        <v>350</v>
      </c>
      <c r="H270" s="28">
        <f t="shared" si="16"/>
        <v>7.0000000000000007E-2</v>
      </c>
      <c r="I270" s="225"/>
      <c r="J270" s="213"/>
      <c r="K270" s="213"/>
      <c r="L270" s="213"/>
      <c r="M270" s="213"/>
      <c r="N270" s="210"/>
      <c r="O270" s="1"/>
    </row>
    <row r="271" spans="1:15" ht="12" customHeight="1" x14ac:dyDescent="0.25">
      <c r="A271" s="225"/>
      <c r="B271" s="227"/>
      <c r="C271" s="225"/>
      <c r="D271" s="42" t="s">
        <v>87</v>
      </c>
      <c r="E271" s="28">
        <v>3.0000000000000001E-3</v>
      </c>
      <c r="F271" s="28">
        <v>3.0000000000000001E-3</v>
      </c>
      <c r="G271" s="28">
        <v>160</v>
      </c>
      <c r="H271" s="28">
        <f t="shared" si="16"/>
        <v>0.48</v>
      </c>
      <c r="I271" s="225"/>
      <c r="J271" s="213"/>
      <c r="K271" s="213"/>
      <c r="L271" s="213"/>
      <c r="M271" s="213"/>
      <c r="N271" s="210"/>
      <c r="O271" s="1"/>
    </row>
    <row r="272" spans="1:15" ht="12" customHeight="1" x14ac:dyDescent="0.25">
      <c r="A272" s="225"/>
      <c r="B272" s="227"/>
      <c r="C272" s="225"/>
      <c r="D272" s="42" t="s">
        <v>25</v>
      </c>
      <c r="E272" s="28">
        <v>3.0000000000000001E-3</v>
      </c>
      <c r="F272" s="28">
        <v>3.0000000000000001E-3</v>
      </c>
      <c r="G272" s="28">
        <v>65</v>
      </c>
      <c r="H272" s="28">
        <f t="shared" si="16"/>
        <v>0.19500000000000001</v>
      </c>
      <c r="I272" s="225"/>
      <c r="J272" s="213"/>
      <c r="K272" s="213"/>
      <c r="L272" s="213"/>
      <c r="M272" s="213"/>
      <c r="N272" s="210"/>
      <c r="O272" s="1"/>
    </row>
    <row r="273" spans="1:15" ht="12" customHeight="1" x14ac:dyDescent="0.25">
      <c r="A273" s="225"/>
      <c r="B273" s="227"/>
      <c r="C273" s="225"/>
      <c r="D273" s="42" t="s">
        <v>35</v>
      </c>
      <c r="E273" s="28">
        <v>5.0000000000000001E-3</v>
      </c>
      <c r="F273" s="28">
        <v>5.0000000000000001E-3</v>
      </c>
      <c r="G273" s="28">
        <v>80</v>
      </c>
      <c r="H273" s="28">
        <f t="shared" si="16"/>
        <v>0.4</v>
      </c>
      <c r="I273" s="237"/>
      <c r="J273" s="214"/>
      <c r="K273" s="214"/>
      <c r="L273" s="214"/>
      <c r="M273" s="214"/>
      <c r="N273" s="228"/>
      <c r="O273" s="1"/>
    </row>
    <row r="274" spans="1:15" ht="12" customHeight="1" x14ac:dyDescent="0.25">
      <c r="A274" s="224">
        <v>2</v>
      </c>
      <c r="B274" s="229" t="s">
        <v>43</v>
      </c>
      <c r="C274" s="224">
        <v>200</v>
      </c>
      <c r="D274" s="42" t="s">
        <v>26</v>
      </c>
      <c r="E274" s="28">
        <v>2.0000000000000001E-4</v>
      </c>
      <c r="F274" s="28">
        <v>2.0000000000000001E-4</v>
      </c>
      <c r="G274" s="28">
        <v>750</v>
      </c>
      <c r="H274" s="28">
        <f t="shared" si="16"/>
        <v>0.15</v>
      </c>
      <c r="I274" s="270">
        <v>0.06</v>
      </c>
      <c r="J274" s="270">
        <v>0.02</v>
      </c>
      <c r="K274" s="270">
        <v>9.99</v>
      </c>
      <c r="L274" s="270">
        <f>(I274+K274)*4 +J274*9</f>
        <v>40.380000000000003</v>
      </c>
      <c r="M274" s="358">
        <v>411</v>
      </c>
      <c r="N274" s="270" t="s">
        <v>83</v>
      </c>
      <c r="O274" s="1"/>
    </row>
    <row r="275" spans="1:15" ht="12" customHeight="1" x14ac:dyDescent="0.25">
      <c r="A275" s="237"/>
      <c r="B275" s="232"/>
      <c r="C275" s="237"/>
      <c r="D275" s="42" t="s">
        <v>25</v>
      </c>
      <c r="E275" s="28">
        <v>0.01</v>
      </c>
      <c r="F275" s="28">
        <v>0.01</v>
      </c>
      <c r="G275" s="28">
        <v>65</v>
      </c>
      <c r="H275" s="28">
        <f t="shared" si="16"/>
        <v>0.65</v>
      </c>
      <c r="I275" s="271"/>
      <c r="J275" s="271"/>
      <c r="K275" s="271"/>
      <c r="L275" s="271"/>
      <c r="M275" s="359"/>
      <c r="N275" s="271"/>
      <c r="O275" s="1"/>
    </row>
    <row r="276" spans="1:15" ht="12" customHeight="1" x14ac:dyDescent="0.25">
      <c r="A276" s="28"/>
      <c r="B276" s="42" t="s">
        <v>41</v>
      </c>
      <c r="C276" s="51">
        <v>5</v>
      </c>
      <c r="D276" s="42" t="s">
        <v>99</v>
      </c>
      <c r="E276" s="28">
        <v>5.0000000000000001E-3</v>
      </c>
      <c r="F276" s="28">
        <v>5.0000000000000001E-3</v>
      </c>
      <c r="G276" s="28">
        <v>18</v>
      </c>
      <c r="H276" s="28">
        <f t="shared" si="16"/>
        <v>0.09</v>
      </c>
      <c r="I276" s="28"/>
      <c r="J276" s="28"/>
      <c r="K276" s="28"/>
      <c r="L276" s="28"/>
      <c r="M276" s="28"/>
      <c r="N276" s="28"/>
      <c r="O276" s="1"/>
    </row>
    <row r="277" spans="1:15" s="5" customFormat="1" ht="12" customHeight="1" x14ac:dyDescent="0.25">
      <c r="A277" s="28"/>
      <c r="B277" s="29" t="s">
        <v>71</v>
      </c>
      <c r="C277" s="30">
        <v>260</v>
      </c>
      <c r="D277" s="42"/>
      <c r="E277" s="28"/>
      <c r="F277" s="28"/>
      <c r="G277" s="28"/>
      <c r="H277" s="64"/>
      <c r="I277" s="30">
        <f>SUM(I268:I276)</f>
        <v>6.7379999999999995</v>
      </c>
      <c r="J277" s="30">
        <f>SUM(J268:J276)</f>
        <v>7.1659999999999995</v>
      </c>
      <c r="K277" s="30">
        <f>SUM(K268:K276)</f>
        <v>36.594000000000001</v>
      </c>
      <c r="L277" s="30">
        <v>284.37599999999998</v>
      </c>
      <c r="M277" s="30"/>
      <c r="N277" s="30"/>
      <c r="O277" s="7"/>
    </row>
    <row r="278" spans="1:15" s="1" customFormat="1" ht="12" customHeight="1" x14ac:dyDescent="0.2">
      <c r="A278" s="30"/>
      <c r="B278" s="29" t="s">
        <v>21</v>
      </c>
      <c r="C278" s="30">
        <f>C244+C266+C277</f>
        <v>1140</v>
      </c>
      <c r="D278" s="42"/>
      <c r="E278" s="28"/>
      <c r="F278" s="28"/>
      <c r="G278" s="28"/>
      <c r="H278" s="30">
        <f>SUM(H237:H277)</f>
        <v>68.012</v>
      </c>
      <c r="I278" s="87">
        <f>I277+I266+I244</f>
        <v>27.950999999999997</v>
      </c>
      <c r="J278" s="30">
        <f>J277+J266+J244</f>
        <v>31.452500000000001</v>
      </c>
      <c r="K278" s="30">
        <f>K277+K266+K244</f>
        <v>181.58</v>
      </c>
      <c r="L278" s="30">
        <v>1098.904</v>
      </c>
      <c r="M278" s="28"/>
      <c r="N278" s="28"/>
    </row>
    <row r="279" spans="1:15" s="1" customFormat="1" ht="12" customHeight="1" x14ac:dyDescent="0.2">
      <c r="A279" s="30"/>
      <c r="B279" s="29"/>
      <c r="C279" s="30"/>
      <c r="D279" s="42"/>
      <c r="E279" s="28"/>
      <c r="F279" s="28"/>
      <c r="G279" s="28"/>
      <c r="H279" s="30"/>
      <c r="I279" s="87"/>
      <c r="J279" s="30"/>
      <c r="K279" s="30"/>
      <c r="L279" s="30"/>
      <c r="M279" s="28"/>
      <c r="N279" s="28"/>
    </row>
    <row r="280" spans="1:15" ht="13.5" customHeight="1" x14ac:dyDescent="0.25">
      <c r="A280" s="34"/>
      <c r="B280" s="17" t="s">
        <v>122</v>
      </c>
      <c r="C280" s="34"/>
      <c r="D280" s="35"/>
      <c r="E280" s="35"/>
      <c r="F280" s="35"/>
      <c r="G280" s="35"/>
      <c r="H280" s="35"/>
      <c r="I280" s="34"/>
      <c r="J280" s="34"/>
      <c r="K280" s="34"/>
      <c r="L280" s="34"/>
      <c r="M280" s="34"/>
      <c r="N280" s="34"/>
      <c r="O280" s="1"/>
    </row>
    <row r="281" spans="1:15" s="5" customFormat="1" ht="26.25" customHeight="1" x14ac:dyDescent="0.25">
      <c r="A281" s="36" t="s">
        <v>0</v>
      </c>
      <c r="B281" s="42"/>
      <c r="C281" s="260" t="s">
        <v>108</v>
      </c>
      <c r="D281" s="36" t="s">
        <v>2</v>
      </c>
      <c r="E281" s="36" t="s">
        <v>3</v>
      </c>
      <c r="F281" s="36" t="s">
        <v>4</v>
      </c>
      <c r="G281" s="39" t="s">
        <v>5</v>
      </c>
      <c r="H281" s="36" t="s">
        <v>6</v>
      </c>
      <c r="I281" s="36" t="s">
        <v>7</v>
      </c>
      <c r="J281" s="36" t="s">
        <v>8</v>
      </c>
      <c r="K281" s="36" t="s">
        <v>9</v>
      </c>
      <c r="L281" s="36" t="s">
        <v>10</v>
      </c>
      <c r="M281" s="36" t="s">
        <v>11</v>
      </c>
      <c r="N281" s="36" t="s">
        <v>12</v>
      </c>
      <c r="O281" s="7"/>
    </row>
    <row r="282" spans="1:15" s="5" customFormat="1" ht="15" customHeight="1" x14ac:dyDescent="0.25">
      <c r="A282" s="36"/>
      <c r="B282" s="88" t="s">
        <v>13</v>
      </c>
      <c r="C282" s="261"/>
      <c r="D282" s="38"/>
      <c r="E282" s="36" t="s">
        <v>14</v>
      </c>
      <c r="F282" s="36" t="s">
        <v>14</v>
      </c>
      <c r="G282" s="39" t="s">
        <v>15</v>
      </c>
      <c r="H282" s="36" t="s">
        <v>16</v>
      </c>
      <c r="I282" s="36" t="s">
        <v>14</v>
      </c>
      <c r="J282" s="36" t="s">
        <v>14</v>
      </c>
      <c r="K282" s="36" t="s">
        <v>14</v>
      </c>
      <c r="L282" s="36"/>
      <c r="M282" s="36"/>
      <c r="N282" s="36"/>
      <c r="O282" s="7"/>
    </row>
    <row r="283" spans="1:15" ht="12" customHeight="1" x14ac:dyDescent="0.25">
      <c r="A283" s="224">
        <v>1</v>
      </c>
      <c r="B283" s="229" t="s">
        <v>125</v>
      </c>
      <c r="C283" s="224">
        <v>200</v>
      </c>
      <c r="D283" s="42" t="s">
        <v>24</v>
      </c>
      <c r="E283" s="28">
        <v>0.05</v>
      </c>
      <c r="F283" s="28">
        <v>0.05</v>
      </c>
      <c r="G283" s="28">
        <v>90</v>
      </c>
      <c r="H283" s="28">
        <f t="shared" ref="H283:H322" si="23">E283*G283</f>
        <v>4.5</v>
      </c>
      <c r="I283" s="209">
        <v>5.75</v>
      </c>
      <c r="J283" s="209">
        <v>5.21</v>
      </c>
      <c r="K283" s="209">
        <v>18.829999999999998</v>
      </c>
      <c r="L283" s="209">
        <v>145.19999999999999</v>
      </c>
      <c r="M283" s="209">
        <v>100</v>
      </c>
      <c r="N283" s="209" t="s">
        <v>83</v>
      </c>
      <c r="O283" s="1"/>
    </row>
    <row r="284" spans="1:15" ht="13.5" customHeight="1" x14ac:dyDescent="0.25">
      <c r="A284" s="237"/>
      <c r="B284" s="232"/>
      <c r="C284" s="214"/>
      <c r="D284" s="42" t="s">
        <v>58</v>
      </c>
      <c r="E284" s="28">
        <v>0.02</v>
      </c>
      <c r="F284" s="28">
        <v>0.02</v>
      </c>
      <c r="G284" s="28">
        <v>65</v>
      </c>
      <c r="H284" s="28">
        <f t="shared" si="23"/>
        <v>1.3</v>
      </c>
      <c r="I284" s="228"/>
      <c r="J284" s="228"/>
      <c r="K284" s="228"/>
      <c r="L284" s="228"/>
      <c r="M284" s="228"/>
      <c r="N284" s="228"/>
      <c r="O284" s="1"/>
    </row>
    <row r="285" spans="1:15" ht="12" customHeight="1" x14ac:dyDescent="0.25">
      <c r="A285" s="224">
        <v>2</v>
      </c>
      <c r="B285" s="229" t="s">
        <v>120</v>
      </c>
      <c r="C285" s="224">
        <v>200</v>
      </c>
      <c r="D285" s="42" t="s">
        <v>25</v>
      </c>
      <c r="E285" s="28">
        <v>0.01</v>
      </c>
      <c r="F285" s="28">
        <v>0.01</v>
      </c>
      <c r="G285" s="28">
        <v>65</v>
      </c>
      <c r="H285" s="28">
        <f t="shared" si="23"/>
        <v>0.65</v>
      </c>
      <c r="I285" s="270">
        <v>0.06</v>
      </c>
      <c r="J285" s="270">
        <v>0.02</v>
      </c>
      <c r="K285" s="270">
        <v>9.99</v>
      </c>
      <c r="L285" s="270">
        <f>(I285+K285)*4 +J285*9</f>
        <v>40.380000000000003</v>
      </c>
      <c r="M285" s="270">
        <v>411</v>
      </c>
      <c r="N285" s="270" t="s">
        <v>83</v>
      </c>
      <c r="O285" s="1"/>
    </row>
    <row r="286" spans="1:15" ht="12" customHeight="1" x14ac:dyDescent="0.25">
      <c r="A286" s="214"/>
      <c r="B286" s="232"/>
      <c r="C286" s="214"/>
      <c r="D286" s="42" t="s">
        <v>26</v>
      </c>
      <c r="E286" s="28">
        <v>2.0000000000000001E-4</v>
      </c>
      <c r="F286" s="28">
        <v>2.0000000000000001E-4</v>
      </c>
      <c r="G286" s="28">
        <v>750</v>
      </c>
      <c r="H286" s="28">
        <f t="shared" si="23"/>
        <v>0.15</v>
      </c>
      <c r="I286" s="271"/>
      <c r="J286" s="271"/>
      <c r="K286" s="271"/>
      <c r="L286" s="271"/>
      <c r="M286" s="271"/>
      <c r="N286" s="271"/>
      <c r="O286" s="1"/>
    </row>
    <row r="287" spans="1:15" ht="12" customHeight="1" x14ac:dyDescent="0.25">
      <c r="A287" s="224">
        <v>3</v>
      </c>
      <c r="B287" s="229" t="s">
        <v>164</v>
      </c>
      <c r="C287" s="258" t="s">
        <v>155</v>
      </c>
      <c r="D287" s="42" t="s">
        <v>27</v>
      </c>
      <c r="E287" s="28">
        <v>0.03</v>
      </c>
      <c r="F287" s="28">
        <v>0.03</v>
      </c>
      <c r="G287" s="28">
        <v>55</v>
      </c>
      <c r="H287" s="28">
        <f t="shared" si="23"/>
        <v>1.65</v>
      </c>
      <c r="I287" s="144">
        <v>4.7300000000000004</v>
      </c>
      <c r="J287" s="144">
        <v>6.88</v>
      </c>
      <c r="K287" s="144">
        <v>14.56</v>
      </c>
      <c r="L287" s="144">
        <v>156</v>
      </c>
      <c r="M287" s="144">
        <v>3</v>
      </c>
      <c r="N287" s="83" t="s">
        <v>68</v>
      </c>
      <c r="O287" s="1"/>
    </row>
    <row r="288" spans="1:15" ht="12" customHeight="1" x14ac:dyDescent="0.25">
      <c r="A288" s="237"/>
      <c r="B288" s="230"/>
      <c r="C288" s="259"/>
      <c r="D288" s="42" t="s">
        <v>161</v>
      </c>
      <c r="E288" s="28">
        <v>5.0000000000000001E-3</v>
      </c>
      <c r="F288" s="28">
        <v>5.0000000000000001E-3</v>
      </c>
      <c r="G288" s="28">
        <v>700</v>
      </c>
      <c r="H288" s="28">
        <f t="shared" si="23"/>
        <v>3.5</v>
      </c>
      <c r="I288" s="144"/>
      <c r="J288" s="144"/>
      <c r="K288" s="144"/>
      <c r="L288" s="144"/>
      <c r="M288" s="144"/>
      <c r="N288" s="83"/>
      <c r="O288" s="1"/>
    </row>
    <row r="289" spans="1:15" s="5" customFormat="1" ht="12" customHeight="1" x14ac:dyDescent="0.25">
      <c r="A289" s="28"/>
      <c r="B289" s="29" t="s">
        <v>69</v>
      </c>
      <c r="C289" s="30">
        <f>SUM(C282:C287)</f>
        <v>400</v>
      </c>
      <c r="D289" s="29"/>
      <c r="E289" s="30"/>
      <c r="F289" s="30"/>
      <c r="G289" s="30"/>
      <c r="H289" s="28"/>
      <c r="I289" s="54">
        <f>SUM(I283:I287)</f>
        <v>10.54</v>
      </c>
      <c r="J289" s="54">
        <f>SUM(J283:J287)</f>
        <v>12.11</v>
      </c>
      <c r="K289" s="54">
        <f>SUM(K283:K287)</f>
        <v>43.38</v>
      </c>
      <c r="L289" s="54">
        <f>SUM(L283:L287)</f>
        <v>341.58</v>
      </c>
      <c r="M289" s="30"/>
      <c r="N289" s="30"/>
      <c r="O289" s="7"/>
    </row>
    <row r="290" spans="1:15" s="5" customFormat="1" ht="12" customHeight="1" x14ac:dyDescent="0.25">
      <c r="A290" s="28"/>
      <c r="B290" s="29" t="s">
        <v>149</v>
      </c>
      <c r="C290" s="30"/>
      <c r="D290" s="29"/>
      <c r="E290" s="30"/>
      <c r="F290" s="30"/>
      <c r="G290" s="30"/>
      <c r="H290" s="28"/>
      <c r="I290" s="54"/>
      <c r="J290" s="54"/>
      <c r="K290" s="54"/>
      <c r="L290" s="54"/>
      <c r="M290" s="30"/>
      <c r="N290" s="30"/>
      <c r="O290" s="7"/>
    </row>
    <row r="291" spans="1:15" ht="12" customHeight="1" x14ac:dyDescent="0.25">
      <c r="A291" s="28"/>
      <c r="B291" s="42" t="s">
        <v>151</v>
      </c>
      <c r="C291" s="28">
        <v>35</v>
      </c>
      <c r="D291" s="42" t="s">
        <v>151</v>
      </c>
      <c r="E291" s="28">
        <v>3.3000000000000002E-2</v>
      </c>
      <c r="F291" s="28">
        <v>3.3000000000000002E-2</v>
      </c>
      <c r="G291" s="28">
        <v>160</v>
      </c>
      <c r="H291" s="28">
        <f t="shared" si="23"/>
        <v>5.28</v>
      </c>
      <c r="I291" s="63"/>
      <c r="J291" s="63"/>
      <c r="K291" s="63"/>
      <c r="L291" s="63"/>
      <c r="M291" s="28"/>
      <c r="N291" s="28"/>
      <c r="O291" s="1"/>
    </row>
    <row r="292" spans="1:15" s="5" customFormat="1" ht="12" customHeight="1" x14ac:dyDescent="0.25">
      <c r="A292" s="28"/>
      <c r="B292" s="29" t="s">
        <v>52</v>
      </c>
      <c r="C292" s="30"/>
      <c r="D292" s="29"/>
      <c r="E292" s="30"/>
      <c r="F292" s="30"/>
      <c r="G292" s="30"/>
      <c r="H292" s="30"/>
      <c r="I292" s="54"/>
      <c r="J292" s="54"/>
      <c r="K292" s="54"/>
      <c r="L292" s="54"/>
      <c r="M292" s="30"/>
      <c r="N292" s="30"/>
      <c r="O292" s="7"/>
    </row>
    <row r="293" spans="1:15" ht="12" customHeight="1" x14ac:dyDescent="0.25">
      <c r="A293" s="224">
        <v>2</v>
      </c>
      <c r="B293" s="229" t="s">
        <v>94</v>
      </c>
      <c r="C293" s="224">
        <v>200</v>
      </c>
      <c r="D293" s="42" t="s">
        <v>29</v>
      </c>
      <c r="E293" s="28">
        <v>4.4999999999999998E-2</v>
      </c>
      <c r="F293" s="28">
        <v>4.2999999999999997E-2</v>
      </c>
      <c r="G293" s="28">
        <v>37</v>
      </c>
      <c r="H293" s="28">
        <f t="shared" si="23"/>
        <v>1.665</v>
      </c>
      <c r="I293" s="209"/>
      <c r="J293" s="209">
        <v>2.27</v>
      </c>
      <c r="K293" s="209">
        <v>11.43</v>
      </c>
      <c r="L293" s="203">
        <v>73.2</v>
      </c>
      <c r="M293" s="209">
        <v>86</v>
      </c>
      <c r="N293" s="209" t="s">
        <v>83</v>
      </c>
      <c r="O293" s="1"/>
    </row>
    <row r="294" spans="1:15" ht="12" customHeight="1" x14ac:dyDescent="0.25">
      <c r="A294" s="225"/>
      <c r="B294" s="234"/>
      <c r="C294" s="213"/>
      <c r="D294" s="42" t="s">
        <v>30</v>
      </c>
      <c r="E294" s="28">
        <v>3.0000000000000001E-3</v>
      </c>
      <c r="F294" s="28">
        <v>2E-3</v>
      </c>
      <c r="G294" s="28">
        <v>40</v>
      </c>
      <c r="H294" s="28">
        <f t="shared" si="23"/>
        <v>0.12</v>
      </c>
      <c r="I294" s="210"/>
      <c r="J294" s="210"/>
      <c r="K294" s="210"/>
      <c r="L294" s="323"/>
      <c r="M294" s="210"/>
      <c r="N294" s="210"/>
      <c r="O294" s="1"/>
    </row>
    <row r="295" spans="1:15" ht="12" customHeight="1" x14ac:dyDescent="0.25">
      <c r="A295" s="225"/>
      <c r="B295" s="234"/>
      <c r="C295" s="213"/>
      <c r="D295" s="42" t="s">
        <v>32</v>
      </c>
      <c r="E295" s="28">
        <v>3.0000000000000001E-3</v>
      </c>
      <c r="F295" s="28">
        <v>2E-3</v>
      </c>
      <c r="G295" s="28">
        <v>30</v>
      </c>
      <c r="H295" s="28">
        <f t="shared" si="23"/>
        <v>0.09</v>
      </c>
      <c r="I295" s="210"/>
      <c r="J295" s="210"/>
      <c r="K295" s="210"/>
      <c r="L295" s="323"/>
      <c r="M295" s="210"/>
      <c r="N295" s="210"/>
      <c r="O295" s="1"/>
    </row>
    <row r="296" spans="1:15" ht="12" customHeight="1" x14ac:dyDescent="0.25">
      <c r="A296" s="225"/>
      <c r="B296" s="234"/>
      <c r="C296" s="213"/>
      <c r="D296" s="42" t="s">
        <v>45</v>
      </c>
      <c r="E296" s="28">
        <v>2E-3</v>
      </c>
      <c r="F296" s="28">
        <v>2E-3</v>
      </c>
      <c r="G296" s="28">
        <v>160</v>
      </c>
      <c r="H296" s="28">
        <f t="shared" si="23"/>
        <v>0.32</v>
      </c>
      <c r="I296" s="210"/>
      <c r="J296" s="210"/>
      <c r="K296" s="210"/>
      <c r="L296" s="323"/>
      <c r="M296" s="210"/>
      <c r="N296" s="210"/>
      <c r="O296" s="1"/>
    </row>
    <row r="297" spans="1:15" ht="12" customHeight="1" x14ac:dyDescent="0.25">
      <c r="A297" s="225"/>
      <c r="B297" s="234"/>
      <c r="C297" s="213"/>
      <c r="D297" s="42" t="s">
        <v>54</v>
      </c>
      <c r="E297" s="28">
        <v>2E-3</v>
      </c>
      <c r="F297" s="28">
        <v>2E-3</v>
      </c>
      <c r="G297" s="28">
        <v>357</v>
      </c>
      <c r="H297" s="28">
        <f t="shared" si="23"/>
        <v>0.71399999999999997</v>
      </c>
      <c r="I297" s="210"/>
      <c r="J297" s="210"/>
      <c r="K297" s="210"/>
      <c r="L297" s="323"/>
      <c r="M297" s="210"/>
      <c r="N297" s="210"/>
      <c r="O297" s="1"/>
    </row>
    <row r="298" spans="1:15" ht="12" customHeight="1" x14ac:dyDescent="0.25">
      <c r="A298" s="225"/>
      <c r="B298" s="234"/>
      <c r="C298" s="213"/>
      <c r="D298" s="42" t="s">
        <v>55</v>
      </c>
      <c r="E298" s="28">
        <v>3.0000000000000001E-3</v>
      </c>
      <c r="F298" s="28">
        <v>3.0000000000000001E-3</v>
      </c>
      <c r="G298" s="28">
        <v>313</v>
      </c>
      <c r="H298" s="28">
        <f t="shared" si="23"/>
        <v>0.93900000000000006</v>
      </c>
      <c r="I298" s="210"/>
      <c r="J298" s="210"/>
      <c r="K298" s="210"/>
      <c r="L298" s="323"/>
      <c r="M298" s="210"/>
      <c r="N298" s="210"/>
      <c r="O298" s="1"/>
    </row>
    <row r="299" spans="1:15" ht="12" customHeight="1" x14ac:dyDescent="0.25">
      <c r="A299" s="237"/>
      <c r="B299" s="230"/>
      <c r="C299" s="214"/>
      <c r="D299" s="42" t="s">
        <v>46</v>
      </c>
      <c r="E299" s="28">
        <v>3.5000000000000003E-2</v>
      </c>
      <c r="F299" s="28">
        <v>3.5000000000000003E-2</v>
      </c>
      <c r="G299" s="28">
        <v>55</v>
      </c>
      <c r="H299" s="28">
        <f t="shared" si="23"/>
        <v>1.9250000000000003</v>
      </c>
      <c r="I299" s="228"/>
      <c r="J299" s="228"/>
      <c r="K299" s="228"/>
      <c r="L299" s="330"/>
      <c r="M299" s="228"/>
      <c r="N299" s="228"/>
      <c r="O299" s="1"/>
    </row>
    <row r="300" spans="1:15" ht="12" customHeight="1" x14ac:dyDescent="0.25">
      <c r="A300" s="376">
        <v>3</v>
      </c>
      <c r="B300" s="354" t="s">
        <v>146</v>
      </c>
      <c r="C300" s="376" t="s">
        <v>134</v>
      </c>
      <c r="D300" s="42" t="s">
        <v>144</v>
      </c>
      <c r="E300" s="28">
        <v>0.06</v>
      </c>
      <c r="F300" s="28">
        <v>5.5E-2</v>
      </c>
      <c r="G300" s="28">
        <v>440</v>
      </c>
      <c r="H300" s="28">
        <f t="shared" si="23"/>
        <v>26.4</v>
      </c>
      <c r="I300" s="209">
        <v>11.648</v>
      </c>
      <c r="J300" s="209">
        <v>10.744999999999999</v>
      </c>
      <c r="K300" s="209">
        <v>9.4079999999999995</v>
      </c>
      <c r="L300" s="203">
        <f>(I300+K300)*4 +J300*9</f>
        <v>180.92899999999997</v>
      </c>
      <c r="M300" s="209">
        <v>120611</v>
      </c>
      <c r="N300" s="209" t="s">
        <v>68</v>
      </c>
      <c r="O300" s="1"/>
    </row>
    <row r="301" spans="1:15" ht="12" customHeight="1" x14ac:dyDescent="0.25">
      <c r="A301" s="377"/>
      <c r="B301" s="257"/>
      <c r="C301" s="213"/>
      <c r="D301" s="42" t="s">
        <v>27</v>
      </c>
      <c r="E301" s="28">
        <v>0.01</v>
      </c>
      <c r="F301" s="28">
        <v>0.01</v>
      </c>
      <c r="G301" s="28">
        <v>55</v>
      </c>
      <c r="H301" s="28">
        <f t="shared" si="23"/>
        <v>0.55000000000000004</v>
      </c>
      <c r="I301" s="233"/>
      <c r="J301" s="210"/>
      <c r="K301" s="210"/>
      <c r="L301" s="323"/>
      <c r="M301" s="210"/>
      <c r="N301" s="210"/>
      <c r="O301" s="1"/>
    </row>
    <row r="302" spans="1:15" ht="12" customHeight="1" x14ac:dyDescent="0.25">
      <c r="A302" s="377"/>
      <c r="B302" s="257"/>
      <c r="C302" s="213"/>
      <c r="D302" s="50" t="s">
        <v>35</v>
      </c>
      <c r="E302" s="61">
        <v>5.0000000000000001E-3</v>
      </c>
      <c r="F302" s="51">
        <v>5.0000000000000001E-3</v>
      </c>
      <c r="G302" s="51">
        <v>80</v>
      </c>
      <c r="H302" s="51">
        <f t="shared" ref="H302" si="24">E302*G302</f>
        <v>0.4</v>
      </c>
      <c r="I302" s="233"/>
      <c r="J302" s="210"/>
      <c r="K302" s="210"/>
      <c r="L302" s="323"/>
      <c r="M302" s="210"/>
      <c r="N302" s="210"/>
      <c r="O302" s="1"/>
    </row>
    <row r="303" spans="1:15" ht="11.25" customHeight="1" x14ac:dyDescent="0.25">
      <c r="A303" s="377"/>
      <c r="B303" s="257"/>
      <c r="C303" s="213"/>
      <c r="D303" s="50" t="s">
        <v>32</v>
      </c>
      <c r="E303" s="61">
        <v>4.0000000000000001E-3</v>
      </c>
      <c r="F303" s="51">
        <v>3.0000000000000001E-3</v>
      </c>
      <c r="G303" s="51">
        <v>30</v>
      </c>
      <c r="H303" s="51">
        <f t="shared" si="23"/>
        <v>0.12</v>
      </c>
      <c r="I303" s="233"/>
      <c r="J303" s="210"/>
      <c r="K303" s="210"/>
      <c r="L303" s="323"/>
      <c r="M303" s="210"/>
      <c r="N303" s="210"/>
      <c r="O303" s="1"/>
    </row>
    <row r="304" spans="1:15" ht="11.25" customHeight="1" x14ac:dyDescent="0.25">
      <c r="A304" s="377"/>
      <c r="B304" s="257"/>
      <c r="C304" s="213"/>
      <c r="D304" s="50" t="s">
        <v>37</v>
      </c>
      <c r="E304" s="61">
        <v>2E-3</v>
      </c>
      <c r="F304" s="51">
        <v>2E-3</v>
      </c>
      <c r="G304" s="51">
        <v>34</v>
      </c>
      <c r="H304" s="51">
        <f t="shared" si="23"/>
        <v>6.8000000000000005E-2</v>
      </c>
      <c r="I304" s="233"/>
      <c r="J304" s="210"/>
      <c r="K304" s="210"/>
      <c r="L304" s="323"/>
      <c r="M304" s="210"/>
      <c r="N304" s="210"/>
      <c r="O304" s="1"/>
    </row>
    <row r="305" spans="1:15" ht="11.25" customHeight="1" x14ac:dyDescent="0.25">
      <c r="A305" s="377"/>
      <c r="B305" s="257"/>
      <c r="C305" s="213"/>
      <c r="D305" s="50" t="s">
        <v>54</v>
      </c>
      <c r="E305" s="61">
        <v>2E-3</v>
      </c>
      <c r="F305" s="51">
        <v>2E-3</v>
      </c>
      <c r="G305" s="51">
        <v>357</v>
      </c>
      <c r="H305" s="51">
        <f t="shared" si="23"/>
        <v>0.71399999999999997</v>
      </c>
      <c r="I305" s="233"/>
      <c r="J305" s="210"/>
      <c r="K305" s="210"/>
      <c r="L305" s="323"/>
      <c r="M305" s="210"/>
      <c r="N305" s="210"/>
      <c r="O305" s="1"/>
    </row>
    <row r="306" spans="1:15" ht="11.25" customHeight="1" x14ac:dyDescent="0.25">
      <c r="A306" s="377"/>
      <c r="B306" s="257"/>
      <c r="C306" s="213"/>
      <c r="D306" s="42" t="s">
        <v>45</v>
      </c>
      <c r="E306" s="28">
        <v>3.0000000000000001E-3</v>
      </c>
      <c r="F306" s="28">
        <v>3.0000000000000001E-3</v>
      </c>
      <c r="G306" s="28">
        <v>160</v>
      </c>
      <c r="H306" s="28">
        <f t="shared" ref="H306" si="25">E306*G306</f>
        <v>0.48</v>
      </c>
      <c r="I306" s="233"/>
      <c r="J306" s="210"/>
      <c r="K306" s="210"/>
      <c r="L306" s="323"/>
      <c r="M306" s="210"/>
      <c r="N306" s="210"/>
      <c r="O306" s="1"/>
    </row>
    <row r="307" spans="1:15" ht="11.25" customHeight="1" x14ac:dyDescent="0.25">
      <c r="A307" s="378"/>
      <c r="B307" s="272"/>
      <c r="C307" s="214"/>
      <c r="D307" s="50" t="s">
        <v>113</v>
      </c>
      <c r="E307" s="61">
        <v>2.5000000000000001E-2</v>
      </c>
      <c r="F307" s="51">
        <v>2.5000000000000001E-2</v>
      </c>
      <c r="G307" s="51">
        <v>44</v>
      </c>
      <c r="H307" s="51">
        <f t="shared" si="23"/>
        <v>1.1000000000000001</v>
      </c>
      <c r="I307" s="218"/>
      <c r="J307" s="228"/>
      <c r="K307" s="228"/>
      <c r="L307" s="330"/>
      <c r="M307" s="228"/>
      <c r="N307" s="228"/>
      <c r="O307" s="1"/>
    </row>
    <row r="308" spans="1:15" ht="12" customHeight="1" x14ac:dyDescent="0.25">
      <c r="A308" s="224">
        <v>4</v>
      </c>
      <c r="B308" s="229" t="s">
        <v>42</v>
      </c>
      <c r="C308" s="224">
        <v>200</v>
      </c>
      <c r="D308" s="42" t="s">
        <v>25</v>
      </c>
      <c r="E308" s="28">
        <v>0.01</v>
      </c>
      <c r="F308" s="28">
        <v>0.01</v>
      </c>
      <c r="G308" s="28">
        <v>65</v>
      </c>
      <c r="H308" s="28">
        <f t="shared" si="23"/>
        <v>0.65</v>
      </c>
      <c r="I308" s="209">
        <v>0.83</v>
      </c>
      <c r="J308" s="209">
        <v>3.3</v>
      </c>
      <c r="K308" s="209">
        <v>2.44</v>
      </c>
      <c r="L308" s="203">
        <v>13.44</v>
      </c>
      <c r="M308" s="209">
        <v>350</v>
      </c>
      <c r="N308" s="209" t="s">
        <v>68</v>
      </c>
      <c r="O308" s="1"/>
    </row>
    <row r="309" spans="1:15" ht="12" customHeight="1" x14ac:dyDescent="0.25">
      <c r="A309" s="237"/>
      <c r="B309" s="230"/>
      <c r="C309" s="237"/>
      <c r="D309" s="42" t="s">
        <v>48</v>
      </c>
      <c r="E309" s="28">
        <v>4.0000000000000001E-3</v>
      </c>
      <c r="F309" s="28">
        <v>4.0000000000000001E-3</v>
      </c>
      <c r="G309" s="28">
        <v>120</v>
      </c>
      <c r="H309" s="28">
        <f t="shared" si="23"/>
        <v>0.48</v>
      </c>
      <c r="I309" s="228"/>
      <c r="J309" s="228"/>
      <c r="K309" s="228"/>
      <c r="L309" s="330"/>
      <c r="M309" s="228"/>
      <c r="N309" s="228"/>
      <c r="O309" s="1"/>
    </row>
    <row r="310" spans="1:15" ht="12" customHeight="1" x14ac:dyDescent="0.25">
      <c r="A310" s="89"/>
      <c r="B310" s="84" t="s">
        <v>17</v>
      </c>
      <c r="C310" s="51">
        <v>50</v>
      </c>
      <c r="D310" s="42" t="s">
        <v>27</v>
      </c>
      <c r="E310" s="28">
        <v>0.05</v>
      </c>
      <c r="F310" s="28">
        <v>0.05</v>
      </c>
      <c r="G310" s="28">
        <v>55</v>
      </c>
      <c r="H310" s="28">
        <f t="shared" si="23"/>
        <v>2.75</v>
      </c>
      <c r="I310" s="63">
        <v>4</v>
      </c>
      <c r="J310" s="63">
        <v>1.5</v>
      </c>
      <c r="K310" s="63">
        <v>25</v>
      </c>
      <c r="L310" s="47">
        <f>(I310+K310)*4 +J310*9</f>
        <v>129.5</v>
      </c>
      <c r="M310" s="63">
        <v>200102</v>
      </c>
      <c r="N310" s="63" t="s">
        <v>68</v>
      </c>
      <c r="O310" s="1"/>
    </row>
    <row r="311" spans="1:15" ht="12" customHeight="1" x14ac:dyDescent="0.25">
      <c r="A311" s="51"/>
      <c r="B311" s="90" t="s">
        <v>70</v>
      </c>
      <c r="C311" s="91">
        <f>SUM(C293:C310)</f>
        <v>450</v>
      </c>
      <c r="D311" s="54"/>
      <c r="E311" s="54"/>
      <c r="F311" s="54"/>
      <c r="G311" s="54"/>
      <c r="H311" s="54"/>
      <c r="I311" s="54">
        <v>19.018000000000001</v>
      </c>
      <c r="J311" s="54">
        <v>22.91</v>
      </c>
      <c r="K311" s="54">
        <v>52.828000000000003</v>
      </c>
      <c r="L311" s="75">
        <f>SUM(L293:L310)</f>
        <v>397.06899999999996</v>
      </c>
      <c r="M311" s="28"/>
      <c r="N311" s="28"/>
      <c r="O311" s="1"/>
    </row>
    <row r="312" spans="1:15" s="5" customFormat="1" ht="12" customHeight="1" x14ac:dyDescent="0.25">
      <c r="A312" s="28"/>
      <c r="B312" s="30" t="s">
        <v>20</v>
      </c>
      <c r="C312" s="30"/>
      <c r="D312" s="29"/>
      <c r="E312" s="30"/>
      <c r="F312" s="30"/>
      <c r="G312" s="30"/>
      <c r="H312" s="30"/>
      <c r="I312" s="30"/>
      <c r="J312" s="30"/>
      <c r="K312" s="30"/>
      <c r="L312" s="44"/>
      <c r="M312" s="30"/>
      <c r="N312" s="30"/>
      <c r="O312" s="7"/>
    </row>
    <row r="313" spans="1:15" s="5" customFormat="1" ht="12" customHeight="1" x14ac:dyDescent="0.25">
      <c r="A313" s="224">
        <v>1</v>
      </c>
      <c r="B313" s="229" t="s">
        <v>102</v>
      </c>
      <c r="C313" s="224">
        <v>60</v>
      </c>
      <c r="D313" s="42" t="s">
        <v>37</v>
      </c>
      <c r="E313" s="28">
        <v>3.5000000000000003E-2</v>
      </c>
      <c r="F313" s="28">
        <v>3.5000000000000003E-2</v>
      </c>
      <c r="G313" s="28">
        <v>34</v>
      </c>
      <c r="H313" s="28">
        <f t="shared" ref="H313:H319" si="26">E313*G313</f>
        <v>1.1900000000000002</v>
      </c>
      <c r="I313" s="209">
        <v>3.4</v>
      </c>
      <c r="J313" s="209">
        <v>5.5</v>
      </c>
      <c r="K313" s="209">
        <v>22</v>
      </c>
      <c r="L313" s="249">
        <f>(I313+K313)*4 +J313*9</f>
        <v>151.1</v>
      </c>
      <c r="M313" s="209">
        <v>452</v>
      </c>
      <c r="N313" s="209" t="s">
        <v>68</v>
      </c>
      <c r="O313" s="7"/>
    </row>
    <row r="314" spans="1:15" ht="12" customHeight="1" x14ac:dyDescent="0.25">
      <c r="A314" s="225"/>
      <c r="B314" s="231"/>
      <c r="C314" s="225"/>
      <c r="D314" s="42" t="s">
        <v>24</v>
      </c>
      <c r="E314" s="28">
        <v>0.01</v>
      </c>
      <c r="F314" s="28">
        <v>0.01</v>
      </c>
      <c r="G314" s="28">
        <v>90</v>
      </c>
      <c r="H314" s="28">
        <f t="shared" si="26"/>
        <v>0.9</v>
      </c>
      <c r="I314" s="210"/>
      <c r="J314" s="210"/>
      <c r="K314" s="210"/>
      <c r="L314" s="210"/>
      <c r="M314" s="210"/>
      <c r="N314" s="210"/>
      <c r="O314" s="1"/>
    </row>
    <row r="315" spans="1:15" ht="12" customHeight="1" x14ac:dyDescent="0.25">
      <c r="A315" s="225"/>
      <c r="B315" s="231"/>
      <c r="C315" s="225"/>
      <c r="D315" s="42" t="s">
        <v>25</v>
      </c>
      <c r="E315" s="28">
        <v>3.0000000000000001E-3</v>
      </c>
      <c r="F315" s="28">
        <v>3.0000000000000001E-3</v>
      </c>
      <c r="G315" s="28">
        <v>65</v>
      </c>
      <c r="H315" s="28">
        <f t="shared" si="26"/>
        <v>0.19500000000000001</v>
      </c>
      <c r="I315" s="210"/>
      <c r="J315" s="210"/>
      <c r="K315" s="210"/>
      <c r="L315" s="210"/>
      <c r="M315" s="210"/>
      <c r="N315" s="210"/>
      <c r="O315" s="1"/>
    </row>
    <row r="316" spans="1:15" ht="12" customHeight="1" x14ac:dyDescent="0.25">
      <c r="A316" s="225"/>
      <c r="B316" s="231"/>
      <c r="C316" s="225"/>
      <c r="D316" s="42" t="s">
        <v>49</v>
      </c>
      <c r="E316" s="28">
        <v>2.0000000000000001E-4</v>
      </c>
      <c r="F316" s="28">
        <v>2.0000000000000001E-4</v>
      </c>
      <c r="G316" s="28">
        <v>350</v>
      </c>
      <c r="H316" s="28">
        <f t="shared" si="26"/>
        <v>7.0000000000000007E-2</v>
      </c>
      <c r="I316" s="210"/>
      <c r="J316" s="210"/>
      <c r="K316" s="210"/>
      <c r="L316" s="210"/>
      <c r="M316" s="210"/>
      <c r="N316" s="210"/>
      <c r="O316" s="1"/>
    </row>
    <row r="317" spans="1:15" ht="12" customHeight="1" x14ac:dyDescent="0.25">
      <c r="A317" s="225"/>
      <c r="B317" s="231"/>
      <c r="C317" s="225"/>
      <c r="D317" s="42" t="s">
        <v>50</v>
      </c>
      <c r="E317" s="28">
        <v>5.0000000000000001E-3</v>
      </c>
      <c r="F317" s="28">
        <v>5.0000000000000001E-3</v>
      </c>
      <c r="G317" s="28">
        <v>150</v>
      </c>
      <c r="H317" s="28">
        <f t="shared" si="26"/>
        <v>0.75</v>
      </c>
      <c r="I317" s="210"/>
      <c r="J317" s="210"/>
      <c r="K317" s="210"/>
      <c r="L317" s="210"/>
      <c r="M317" s="210"/>
      <c r="N317" s="210"/>
      <c r="O317" s="1"/>
    </row>
    <row r="318" spans="1:15" ht="12" customHeight="1" x14ac:dyDescent="0.25">
      <c r="A318" s="225"/>
      <c r="B318" s="231"/>
      <c r="C318" s="225"/>
      <c r="D318" s="42" t="s">
        <v>35</v>
      </c>
      <c r="E318" s="28">
        <v>5.0000000000000001E-3</v>
      </c>
      <c r="F318" s="28">
        <v>5.0000000000000001E-3</v>
      </c>
      <c r="G318" s="28">
        <v>80</v>
      </c>
      <c r="H318" s="28">
        <f t="shared" si="26"/>
        <v>0.4</v>
      </c>
      <c r="I318" s="210"/>
      <c r="J318" s="210"/>
      <c r="K318" s="210"/>
      <c r="L318" s="210"/>
      <c r="M318" s="210"/>
      <c r="N318" s="210"/>
      <c r="O318" s="1"/>
    </row>
    <row r="319" spans="1:15" ht="12" customHeight="1" x14ac:dyDescent="0.25">
      <c r="A319" s="225"/>
      <c r="B319" s="231"/>
      <c r="C319" s="225"/>
      <c r="D319" s="42" t="s">
        <v>87</v>
      </c>
      <c r="E319" s="28">
        <v>3.0000000000000001E-3</v>
      </c>
      <c r="F319" s="28">
        <v>3.0000000000000001E-3</v>
      </c>
      <c r="G319" s="28">
        <v>160</v>
      </c>
      <c r="H319" s="28">
        <f t="shared" si="26"/>
        <v>0.48</v>
      </c>
      <c r="I319" s="210"/>
      <c r="J319" s="210"/>
      <c r="K319" s="210"/>
      <c r="L319" s="210"/>
      <c r="M319" s="210"/>
      <c r="N319" s="210"/>
      <c r="O319" s="1"/>
    </row>
    <row r="320" spans="1:15" ht="12" customHeight="1" x14ac:dyDescent="0.25">
      <c r="A320" s="224">
        <v>2</v>
      </c>
      <c r="B320" s="226" t="s">
        <v>120</v>
      </c>
      <c r="C320" s="224">
        <v>200</v>
      </c>
      <c r="D320" s="42" t="s">
        <v>26</v>
      </c>
      <c r="E320" s="28">
        <v>2.0000000000000001E-4</v>
      </c>
      <c r="F320" s="28">
        <v>2.0000000000000001E-4</v>
      </c>
      <c r="G320" s="28">
        <v>750</v>
      </c>
      <c r="H320" s="28">
        <f t="shared" si="23"/>
        <v>0.15</v>
      </c>
      <c r="I320" s="224">
        <v>0</v>
      </c>
      <c r="J320" s="224">
        <v>0</v>
      </c>
      <c r="K320" s="224">
        <v>6.6</v>
      </c>
      <c r="L320" s="365">
        <v>26.4</v>
      </c>
      <c r="M320" s="224">
        <v>118</v>
      </c>
      <c r="N320" s="224" t="s">
        <v>83</v>
      </c>
      <c r="O320" s="1"/>
    </row>
    <row r="321" spans="1:15" ht="12" customHeight="1" x14ac:dyDescent="0.25">
      <c r="A321" s="237"/>
      <c r="B321" s="280"/>
      <c r="C321" s="237"/>
      <c r="D321" s="42" t="s">
        <v>25</v>
      </c>
      <c r="E321" s="28">
        <v>0.01</v>
      </c>
      <c r="F321" s="28">
        <v>0.01</v>
      </c>
      <c r="G321" s="28">
        <v>65</v>
      </c>
      <c r="H321" s="28">
        <f t="shared" si="23"/>
        <v>0.65</v>
      </c>
      <c r="I321" s="214"/>
      <c r="J321" s="214"/>
      <c r="K321" s="214"/>
      <c r="L321" s="214"/>
      <c r="M321" s="214"/>
      <c r="N321" s="214"/>
      <c r="O321" s="1"/>
    </row>
    <row r="322" spans="1:15" ht="12" customHeight="1" x14ac:dyDescent="0.25">
      <c r="A322" s="65"/>
      <c r="B322" s="42" t="s">
        <v>41</v>
      </c>
      <c r="C322" s="28">
        <v>5</v>
      </c>
      <c r="D322" s="29"/>
      <c r="E322" s="28">
        <v>5.0000000000000001E-3</v>
      </c>
      <c r="F322" s="28">
        <v>5.0000000000000001E-3</v>
      </c>
      <c r="G322" s="28">
        <v>18</v>
      </c>
      <c r="H322" s="28">
        <f t="shared" si="23"/>
        <v>0.09</v>
      </c>
      <c r="I322" s="28"/>
      <c r="J322" s="28"/>
      <c r="K322" s="28"/>
      <c r="L322" s="28"/>
      <c r="M322" s="28"/>
      <c r="N322" s="28"/>
      <c r="O322" s="1"/>
    </row>
    <row r="323" spans="1:15" s="5" customFormat="1" ht="12" customHeight="1" x14ac:dyDescent="0.25">
      <c r="A323" s="28"/>
      <c r="B323" s="29" t="s">
        <v>71</v>
      </c>
      <c r="C323" s="30">
        <v>260</v>
      </c>
      <c r="D323" s="42"/>
      <c r="E323" s="28"/>
      <c r="F323" s="28"/>
      <c r="G323" s="28"/>
      <c r="H323" s="64"/>
      <c r="I323" s="30">
        <f>SUM(I313:I322)</f>
        <v>3.4</v>
      </c>
      <c r="J323" s="30">
        <f>SUM(J313:J320)</f>
        <v>5.5</v>
      </c>
      <c r="K323" s="30">
        <f>SUM(K313:K320)</f>
        <v>28.6</v>
      </c>
      <c r="L323" s="30">
        <f>SUM(L313:L320)</f>
        <v>177.5</v>
      </c>
      <c r="M323" s="30"/>
      <c r="N323" s="30"/>
      <c r="O323" s="7"/>
    </row>
    <row r="324" spans="1:15" s="1" customFormat="1" ht="12" customHeight="1" x14ac:dyDescent="0.2">
      <c r="A324" s="30"/>
      <c r="B324" s="29" t="s">
        <v>21</v>
      </c>
      <c r="C324" s="30">
        <f>C289+C311+C323</f>
        <v>1110</v>
      </c>
      <c r="D324" s="42"/>
      <c r="E324" s="28"/>
      <c r="F324" s="28"/>
      <c r="G324" s="28"/>
      <c r="H324" s="64">
        <f>SUM(H283:H323)</f>
        <v>61.389999999999979</v>
      </c>
      <c r="I324" s="30">
        <f>I289+I311+I323</f>
        <v>32.957999999999998</v>
      </c>
      <c r="J324" s="30">
        <f>J289+J311+J323</f>
        <v>40.519999999999996</v>
      </c>
      <c r="K324" s="30">
        <f>K289+K311+K323</f>
        <v>124.80799999999999</v>
      </c>
      <c r="L324" s="30">
        <f>L289+L311+L323</f>
        <v>916.14899999999989</v>
      </c>
      <c r="M324" s="28"/>
      <c r="N324" s="28"/>
    </row>
    <row r="325" spans="1:15" ht="12.75" customHeight="1" x14ac:dyDescent="0.25">
      <c r="A325" s="34"/>
      <c r="B325" s="17" t="s">
        <v>124</v>
      </c>
      <c r="C325" s="34"/>
      <c r="D325" s="35"/>
      <c r="E325" s="35"/>
      <c r="F325" s="35"/>
      <c r="G325" s="35"/>
      <c r="H325" s="35"/>
      <c r="I325" s="34"/>
      <c r="J325" s="34"/>
      <c r="K325" s="34"/>
      <c r="L325" s="34"/>
      <c r="M325" s="34"/>
      <c r="N325" s="34"/>
      <c r="O325" s="1"/>
    </row>
    <row r="326" spans="1:15" s="115" customFormat="1" ht="22.5" customHeight="1" x14ac:dyDescent="0.25">
      <c r="A326" s="260" t="s">
        <v>0</v>
      </c>
      <c r="B326" s="89"/>
      <c r="C326" s="260" t="s">
        <v>106</v>
      </c>
      <c r="D326" s="26" t="s">
        <v>2</v>
      </c>
      <c r="E326" s="26" t="s">
        <v>3</v>
      </c>
      <c r="F326" s="26" t="s">
        <v>4</v>
      </c>
      <c r="G326" s="27" t="s">
        <v>5</v>
      </c>
      <c r="H326" s="26" t="s">
        <v>6</v>
      </c>
      <c r="I326" s="26" t="s">
        <v>7</v>
      </c>
      <c r="J326" s="26" t="s">
        <v>8</v>
      </c>
      <c r="K326" s="26" t="s">
        <v>9</v>
      </c>
      <c r="L326" s="26" t="s">
        <v>10</v>
      </c>
      <c r="M326" s="26" t="s">
        <v>11</v>
      </c>
      <c r="N326" s="26" t="s">
        <v>12</v>
      </c>
      <c r="O326" s="114"/>
    </row>
    <row r="327" spans="1:15" s="115" customFormat="1" ht="9.75" customHeight="1" x14ac:dyDescent="0.25">
      <c r="A327" s="261"/>
      <c r="B327" s="26" t="s">
        <v>13</v>
      </c>
      <c r="C327" s="261"/>
      <c r="D327" s="67"/>
      <c r="E327" s="26" t="s">
        <v>14</v>
      </c>
      <c r="F327" s="26" t="s">
        <v>14</v>
      </c>
      <c r="G327" s="27" t="s">
        <v>15</v>
      </c>
      <c r="H327" s="26" t="s">
        <v>16</v>
      </c>
      <c r="I327" s="26" t="s">
        <v>14</v>
      </c>
      <c r="J327" s="26" t="s">
        <v>14</v>
      </c>
      <c r="K327" s="26" t="s">
        <v>14</v>
      </c>
      <c r="L327" s="26"/>
      <c r="M327" s="26"/>
      <c r="N327" s="26"/>
      <c r="O327" s="114"/>
    </row>
    <row r="328" spans="1:15" ht="14.25" customHeight="1" x14ac:dyDescent="0.25">
      <c r="A328" s="224">
        <v>1</v>
      </c>
      <c r="B328" s="229" t="s">
        <v>67</v>
      </c>
      <c r="C328" s="224">
        <v>200</v>
      </c>
      <c r="D328" s="42" t="s">
        <v>60</v>
      </c>
      <c r="E328" s="28">
        <v>0.02</v>
      </c>
      <c r="F328" s="28">
        <v>0.02</v>
      </c>
      <c r="G328" s="28">
        <v>57</v>
      </c>
      <c r="H328" s="28">
        <f t="shared" ref="H328:H367" si="27">E328*G328</f>
        <v>1.1400000000000001</v>
      </c>
      <c r="I328" s="209">
        <v>11.79</v>
      </c>
      <c r="J328" s="209">
        <v>6.77</v>
      </c>
      <c r="K328" s="209">
        <v>53.06</v>
      </c>
      <c r="L328" s="209">
        <v>320</v>
      </c>
      <c r="M328" s="209">
        <v>179</v>
      </c>
      <c r="N328" s="229" t="s">
        <v>83</v>
      </c>
      <c r="O328" s="1"/>
    </row>
    <row r="329" spans="1:15" ht="13.5" customHeight="1" x14ac:dyDescent="0.25">
      <c r="A329" s="225"/>
      <c r="B329" s="231"/>
      <c r="C329" s="213"/>
      <c r="D329" s="42" t="s">
        <v>24</v>
      </c>
      <c r="E329" s="28">
        <v>4.4999999999999998E-2</v>
      </c>
      <c r="F329" s="28">
        <v>4.4999999999999998E-2</v>
      </c>
      <c r="G329" s="28">
        <v>90</v>
      </c>
      <c r="H329" s="28">
        <f t="shared" si="27"/>
        <v>4.05</v>
      </c>
      <c r="I329" s="210"/>
      <c r="J329" s="210"/>
      <c r="K329" s="210"/>
      <c r="L329" s="210"/>
      <c r="M329" s="210"/>
      <c r="N329" s="231"/>
      <c r="O329" s="1"/>
    </row>
    <row r="330" spans="1:15" ht="10.5" customHeight="1" x14ac:dyDescent="0.25">
      <c r="A330" s="237"/>
      <c r="B330" s="232"/>
      <c r="C330" s="214"/>
      <c r="D330" s="42" t="s">
        <v>25</v>
      </c>
      <c r="E330" s="28">
        <v>3.0000000000000001E-3</v>
      </c>
      <c r="F330" s="28">
        <v>3.0000000000000001E-3</v>
      </c>
      <c r="G330" s="28">
        <v>65</v>
      </c>
      <c r="H330" s="28">
        <f t="shared" si="27"/>
        <v>0.19500000000000001</v>
      </c>
      <c r="I330" s="228"/>
      <c r="J330" s="228"/>
      <c r="K330" s="228"/>
      <c r="L330" s="228"/>
      <c r="M330" s="228"/>
      <c r="N330" s="232"/>
      <c r="O330" s="1"/>
    </row>
    <row r="331" spans="1:15" ht="12" customHeight="1" x14ac:dyDescent="0.25">
      <c r="A331" s="224">
        <v>2</v>
      </c>
      <c r="B331" s="266" t="s">
        <v>81</v>
      </c>
      <c r="C331" s="268">
        <v>200</v>
      </c>
      <c r="D331" s="42" t="s">
        <v>26</v>
      </c>
      <c r="E331" s="28">
        <v>2.0000000000000001E-4</v>
      </c>
      <c r="F331" s="28">
        <v>2.0000000000000001E-4</v>
      </c>
      <c r="G331" s="28">
        <v>750</v>
      </c>
      <c r="H331" s="28">
        <f t="shared" si="27"/>
        <v>0.15</v>
      </c>
      <c r="I331" s="270">
        <v>0.06</v>
      </c>
      <c r="J331" s="270">
        <v>0.02</v>
      </c>
      <c r="K331" s="270">
        <v>9.99</v>
      </c>
      <c r="L331" s="270">
        <f>(I331+K331)*4 +J331*9</f>
        <v>40.380000000000003</v>
      </c>
      <c r="M331" s="270">
        <v>411</v>
      </c>
      <c r="N331" s="229" t="s">
        <v>83</v>
      </c>
      <c r="O331" s="1"/>
    </row>
    <row r="332" spans="1:15" ht="10.5" customHeight="1" x14ac:dyDescent="0.25">
      <c r="A332" s="237"/>
      <c r="B332" s="267"/>
      <c r="C332" s="269"/>
      <c r="D332" s="42" t="s">
        <v>25</v>
      </c>
      <c r="E332" s="28">
        <v>0.01</v>
      </c>
      <c r="F332" s="28">
        <v>0.01</v>
      </c>
      <c r="G332" s="28">
        <v>65</v>
      </c>
      <c r="H332" s="28">
        <f t="shared" si="27"/>
        <v>0.65</v>
      </c>
      <c r="I332" s="271"/>
      <c r="J332" s="271"/>
      <c r="K332" s="271"/>
      <c r="L332" s="271"/>
      <c r="M332" s="271"/>
      <c r="N332" s="230"/>
      <c r="O332" s="1"/>
    </row>
    <row r="333" spans="1:15" ht="10.5" customHeight="1" x14ac:dyDescent="0.25">
      <c r="A333" s="142"/>
      <c r="B333" s="141" t="s">
        <v>17</v>
      </c>
      <c r="C333" s="28">
        <v>30</v>
      </c>
      <c r="D333" s="42" t="s">
        <v>27</v>
      </c>
      <c r="E333" s="28">
        <v>0.03</v>
      </c>
      <c r="F333" s="28">
        <v>0.03</v>
      </c>
      <c r="G333" s="28">
        <v>55</v>
      </c>
      <c r="H333" s="28">
        <f t="shared" si="27"/>
        <v>1.65</v>
      </c>
      <c r="I333" s="140"/>
      <c r="J333" s="140"/>
      <c r="K333" s="140"/>
      <c r="L333" s="140"/>
      <c r="M333" s="140"/>
      <c r="N333" s="141"/>
      <c r="O333" s="1"/>
    </row>
    <row r="334" spans="1:15" s="5" customFormat="1" ht="11.25" customHeight="1" x14ac:dyDescent="0.25">
      <c r="A334" s="28"/>
      <c r="B334" s="29" t="s">
        <v>69</v>
      </c>
      <c r="C334" s="30">
        <f ca="1">SUM(C328:C334)</f>
        <v>365</v>
      </c>
      <c r="D334" s="29"/>
      <c r="E334" s="30"/>
      <c r="F334" s="30"/>
      <c r="G334" s="30"/>
      <c r="H334" s="28">
        <f t="shared" si="27"/>
        <v>0</v>
      </c>
      <c r="I334" s="54">
        <f>SUM(I328:I333)</f>
        <v>11.85</v>
      </c>
      <c r="J334" s="54">
        <f>SUM(J328:J333)</f>
        <v>6.7899999999999991</v>
      </c>
      <c r="K334" s="54">
        <f>SUM(K328:K333)</f>
        <v>63.050000000000004</v>
      </c>
      <c r="L334" s="54">
        <f>SUM(L328:L333)</f>
        <v>360.38</v>
      </c>
      <c r="M334" s="30"/>
      <c r="N334" s="30"/>
      <c r="O334" s="7"/>
    </row>
    <row r="335" spans="1:15" s="5" customFormat="1" ht="11.25" customHeight="1" x14ac:dyDescent="0.25">
      <c r="A335" s="28"/>
      <c r="B335" s="29" t="s">
        <v>149</v>
      </c>
      <c r="C335" s="30"/>
      <c r="D335" s="29"/>
      <c r="E335" s="30"/>
      <c r="F335" s="30"/>
      <c r="G335" s="30"/>
      <c r="H335" s="28"/>
      <c r="I335" s="54"/>
      <c r="J335" s="54"/>
      <c r="K335" s="54"/>
      <c r="L335" s="54"/>
      <c r="M335" s="30"/>
      <c r="N335" s="30"/>
      <c r="O335" s="7"/>
    </row>
    <row r="336" spans="1:15" ht="11.25" customHeight="1" x14ac:dyDescent="0.25">
      <c r="A336" s="28"/>
      <c r="B336" s="42" t="s">
        <v>150</v>
      </c>
      <c r="C336" s="28">
        <v>35</v>
      </c>
      <c r="D336" s="42" t="s">
        <v>151</v>
      </c>
      <c r="E336" s="28">
        <v>3.3000000000000002E-2</v>
      </c>
      <c r="F336" s="28">
        <v>3.3000000000000002E-2</v>
      </c>
      <c r="G336" s="28">
        <v>160</v>
      </c>
      <c r="H336" s="28">
        <f t="shared" si="27"/>
        <v>5.28</v>
      </c>
      <c r="I336" s="63"/>
      <c r="J336" s="63"/>
      <c r="K336" s="63"/>
      <c r="L336" s="63"/>
      <c r="M336" s="28"/>
      <c r="N336" s="28"/>
      <c r="O336" s="1"/>
    </row>
    <row r="337" spans="1:15" s="5" customFormat="1" ht="14.25" customHeight="1" x14ac:dyDescent="0.25">
      <c r="A337" s="30"/>
      <c r="B337" s="37" t="s">
        <v>52</v>
      </c>
      <c r="C337" s="57"/>
      <c r="D337" s="57"/>
      <c r="E337" s="57"/>
      <c r="F337" s="57"/>
      <c r="G337" s="57"/>
      <c r="H337" s="28"/>
      <c r="I337" s="42"/>
      <c r="J337" s="42"/>
      <c r="K337" s="42"/>
      <c r="L337" s="42"/>
      <c r="M337" s="42"/>
      <c r="N337" s="42"/>
      <c r="O337" s="7"/>
    </row>
    <row r="338" spans="1:15" s="4" customFormat="1" ht="11.25" customHeight="1" x14ac:dyDescent="0.25">
      <c r="A338" s="211">
        <v>2</v>
      </c>
      <c r="B338" s="206" t="s">
        <v>139</v>
      </c>
      <c r="C338" s="211">
        <v>200</v>
      </c>
      <c r="D338" s="42" t="s">
        <v>47</v>
      </c>
      <c r="E338" s="28">
        <v>4.4999999999999998E-2</v>
      </c>
      <c r="F338" s="28">
        <v>4.2999999999999997E-2</v>
      </c>
      <c r="G338" s="28">
        <v>37</v>
      </c>
      <c r="H338" s="28">
        <f t="shared" ref="H338:H344" si="28">E338*G338</f>
        <v>1.665</v>
      </c>
      <c r="I338" s="219">
        <v>1.476</v>
      </c>
      <c r="J338" s="219">
        <v>2.7360000000000002</v>
      </c>
      <c r="K338" s="219">
        <v>9.1080000000000005</v>
      </c>
      <c r="L338" s="219">
        <v>111.08</v>
      </c>
      <c r="M338" s="219">
        <v>110101</v>
      </c>
      <c r="N338" s="226" t="s">
        <v>68</v>
      </c>
      <c r="O338" s="3"/>
    </row>
    <row r="339" spans="1:15" ht="11.25" customHeight="1" x14ac:dyDescent="0.25">
      <c r="A339" s="212"/>
      <c r="B339" s="207"/>
      <c r="C339" s="212"/>
      <c r="D339" s="42" t="s">
        <v>32</v>
      </c>
      <c r="E339" s="28">
        <v>3.0000000000000001E-3</v>
      </c>
      <c r="F339" s="28">
        <v>2E-3</v>
      </c>
      <c r="G339" s="28">
        <v>30</v>
      </c>
      <c r="H339" s="28">
        <f t="shared" si="28"/>
        <v>0.09</v>
      </c>
      <c r="I339" s="251"/>
      <c r="J339" s="251"/>
      <c r="K339" s="251"/>
      <c r="L339" s="251"/>
      <c r="M339" s="251"/>
      <c r="N339" s="257"/>
      <c r="O339" s="1"/>
    </row>
    <row r="340" spans="1:15" ht="13.5" customHeight="1" x14ac:dyDescent="0.25">
      <c r="A340" s="212"/>
      <c r="B340" s="207"/>
      <c r="C340" s="212"/>
      <c r="D340" s="42" t="s">
        <v>30</v>
      </c>
      <c r="E340" s="28">
        <v>3.0000000000000001E-3</v>
      </c>
      <c r="F340" s="28">
        <v>2E-3</v>
      </c>
      <c r="G340" s="28">
        <v>40</v>
      </c>
      <c r="H340" s="28">
        <f t="shared" si="28"/>
        <v>0.12</v>
      </c>
      <c r="I340" s="251"/>
      <c r="J340" s="251"/>
      <c r="K340" s="251"/>
      <c r="L340" s="251"/>
      <c r="M340" s="251"/>
      <c r="N340" s="257"/>
      <c r="O340" s="1"/>
    </row>
    <row r="341" spans="1:15" ht="12.75" customHeight="1" x14ac:dyDescent="0.25">
      <c r="A341" s="212"/>
      <c r="B341" s="207"/>
      <c r="C341" s="212"/>
      <c r="D341" s="42" t="s">
        <v>87</v>
      </c>
      <c r="E341" s="28">
        <v>2E-3</v>
      </c>
      <c r="F341" s="28">
        <v>2E-3</v>
      </c>
      <c r="G341" s="28">
        <v>160</v>
      </c>
      <c r="H341" s="28">
        <f t="shared" si="28"/>
        <v>0.32</v>
      </c>
      <c r="I341" s="251"/>
      <c r="J341" s="251"/>
      <c r="K341" s="251"/>
      <c r="L341" s="251"/>
      <c r="M341" s="251"/>
      <c r="N341" s="257"/>
      <c r="O341" s="1"/>
    </row>
    <row r="342" spans="1:15" ht="12" customHeight="1" x14ac:dyDescent="0.25">
      <c r="A342" s="212"/>
      <c r="B342" s="207"/>
      <c r="C342" s="212"/>
      <c r="D342" s="40" t="s">
        <v>62</v>
      </c>
      <c r="E342" s="41">
        <v>1.4999999999999999E-2</v>
      </c>
      <c r="F342" s="41">
        <v>1.4999999999999999E-2</v>
      </c>
      <c r="G342" s="41">
        <v>55</v>
      </c>
      <c r="H342" s="41">
        <f t="shared" si="28"/>
        <v>0.82499999999999996</v>
      </c>
      <c r="I342" s="251"/>
      <c r="J342" s="251"/>
      <c r="K342" s="251"/>
      <c r="L342" s="251"/>
      <c r="M342" s="251"/>
      <c r="N342" s="257"/>
      <c r="O342" s="1"/>
    </row>
    <row r="343" spans="1:15" ht="12" customHeight="1" x14ac:dyDescent="0.25">
      <c r="A343" s="212"/>
      <c r="B343" s="207"/>
      <c r="C343" s="212"/>
      <c r="D343" s="40" t="s">
        <v>54</v>
      </c>
      <c r="E343" s="41">
        <v>2E-3</v>
      </c>
      <c r="F343" s="41">
        <v>2E-3</v>
      </c>
      <c r="G343" s="41">
        <v>357</v>
      </c>
      <c r="H343" s="41">
        <f t="shared" si="28"/>
        <v>0.71399999999999997</v>
      </c>
      <c r="I343" s="251"/>
      <c r="J343" s="251"/>
      <c r="K343" s="251"/>
      <c r="L343" s="251"/>
      <c r="M343" s="251"/>
      <c r="N343" s="257"/>
      <c r="O343" s="1"/>
    </row>
    <row r="344" spans="1:15" ht="11.25" customHeight="1" x14ac:dyDescent="0.25">
      <c r="A344" s="217"/>
      <c r="B344" s="208"/>
      <c r="C344" s="217"/>
      <c r="D344" s="40" t="s">
        <v>55</v>
      </c>
      <c r="E344" s="82">
        <v>2E-3</v>
      </c>
      <c r="F344" s="41">
        <v>2E-3</v>
      </c>
      <c r="G344" s="41">
        <v>313</v>
      </c>
      <c r="H344" s="41">
        <f t="shared" si="28"/>
        <v>0.626</v>
      </c>
      <c r="I344" s="220"/>
      <c r="J344" s="220"/>
      <c r="K344" s="220"/>
      <c r="L344" s="220"/>
      <c r="M344" s="220"/>
      <c r="N344" s="272"/>
      <c r="O344" s="1"/>
    </row>
    <row r="345" spans="1:15" ht="11.25" customHeight="1" x14ac:dyDescent="0.25">
      <c r="A345" s="264">
        <v>3</v>
      </c>
      <c r="B345" s="262" t="s">
        <v>92</v>
      </c>
      <c r="C345" s="264" t="s">
        <v>128</v>
      </c>
      <c r="D345" s="42" t="s">
        <v>34</v>
      </c>
      <c r="E345" s="28">
        <v>5.3999999999999999E-2</v>
      </c>
      <c r="F345" s="28">
        <v>0.05</v>
      </c>
      <c r="G345" s="28">
        <v>680</v>
      </c>
      <c r="H345" s="28">
        <f>E345*G345</f>
        <v>36.72</v>
      </c>
      <c r="I345" s="209">
        <v>8.64</v>
      </c>
      <c r="J345" s="209">
        <v>4</v>
      </c>
      <c r="K345" s="209">
        <v>5.71</v>
      </c>
      <c r="L345" s="209">
        <v>110</v>
      </c>
      <c r="M345" s="209">
        <v>299</v>
      </c>
      <c r="N345" s="229" t="s">
        <v>83</v>
      </c>
      <c r="O345" s="1"/>
    </row>
    <row r="346" spans="1:15" s="4" customFormat="1" ht="12" customHeight="1" x14ac:dyDescent="0.25">
      <c r="A346" s="265"/>
      <c r="B346" s="263"/>
      <c r="C346" s="265"/>
      <c r="D346" s="42" t="s">
        <v>35</v>
      </c>
      <c r="E346" s="28">
        <v>5.0000000000000001E-3</v>
      </c>
      <c r="F346" s="28">
        <v>5.0000000000000001E-3</v>
      </c>
      <c r="G346" s="28">
        <v>80</v>
      </c>
      <c r="H346" s="28">
        <f t="shared" si="27"/>
        <v>0.4</v>
      </c>
      <c r="I346" s="233"/>
      <c r="J346" s="233"/>
      <c r="K346" s="233"/>
      <c r="L346" s="233"/>
      <c r="M346" s="233"/>
      <c r="N346" s="234"/>
      <c r="O346" s="3"/>
    </row>
    <row r="347" spans="1:15" ht="12.75" customHeight="1" x14ac:dyDescent="0.25">
      <c r="A347" s="265"/>
      <c r="B347" s="263"/>
      <c r="C347" s="265"/>
      <c r="D347" s="42" t="s">
        <v>104</v>
      </c>
      <c r="E347" s="28">
        <v>0.01</v>
      </c>
      <c r="F347" s="28">
        <v>0.01</v>
      </c>
      <c r="G347" s="28">
        <v>55</v>
      </c>
      <c r="H347" s="28">
        <f t="shared" si="27"/>
        <v>0.55000000000000004</v>
      </c>
      <c r="I347" s="233"/>
      <c r="J347" s="233"/>
      <c r="K347" s="233"/>
      <c r="L347" s="233"/>
      <c r="M347" s="233"/>
      <c r="N347" s="234"/>
      <c r="O347" s="1"/>
    </row>
    <row r="348" spans="1:15" ht="12.75" customHeight="1" x14ac:dyDescent="0.25">
      <c r="A348" s="265"/>
      <c r="B348" s="263"/>
      <c r="C348" s="265"/>
      <c r="D348" s="42" t="s">
        <v>32</v>
      </c>
      <c r="E348" s="28">
        <v>4.0000000000000001E-3</v>
      </c>
      <c r="F348" s="28">
        <v>3.0000000000000001E-3</v>
      </c>
      <c r="G348" s="28">
        <v>30</v>
      </c>
      <c r="H348" s="28">
        <f t="shared" si="27"/>
        <v>0.12</v>
      </c>
      <c r="I348" s="233"/>
      <c r="J348" s="233"/>
      <c r="K348" s="233"/>
      <c r="L348" s="233"/>
      <c r="M348" s="233"/>
      <c r="N348" s="234"/>
      <c r="O348" s="1"/>
    </row>
    <row r="349" spans="1:15" ht="12.75" customHeight="1" x14ac:dyDescent="0.25">
      <c r="A349" s="265"/>
      <c r="B349" s="263"/>
      <c r="C349" s="265"/>
      <c r="D349" s="42" t="s">
        <v>45</v>
      </c>
      <c r="E349" s="28">
        <v>2E-3</v>
      </c>
      <c r="F349" s="28">
        <v>2E-3</v>
      </c>
      <c r="G349" s="28">
        <v>160</v>
      </c>
      <c r="H349" s="28">
        <f t="shared" ref="H349:H352" si="29">E349*G349</f>
        <v>0.32</v>
      </c>
      <c r="I349" s="233"/>
      <c r="J349" s="233"/>
      <c r="K349" s="233"/>
      <c r="L349" s="233"/>
      <c r="M349" s="233"/>
      <c r="N349" s="234"/>
      <c r="O349" s="1"/>
    </row>
    <row r="350" spans="1:15" ht="12" customHeight="1" x14ac:dyDescent="0.25">
      <c r="A350" s="265"/>
      <c r="B350" s="263"/>
      <c r="C350" s="265"/>
      <c r="D350" s="42" t="s">
        <v>133</v>
      </c>
      <c r="E350" s="28">
        <v>2E-3</v>
      </c>
      <c r="F350" s="28">
        <v>2E-3</v>
      </c>
      <c r="G350" s="28">
        <v>357</v>
      </c>
      <c r="H350" s="28">
        <f t="shared" si="29"/>
        <v>0.71399999999999997</v>
      </c>
      <c r="I350" s="218"/>
      <c r="J350" s="218"/>
      <c r="K350" s="218"/>
      <c r="L350" s="218"/>
      <c r="M350" s="218"/>
      <c r="N350" s="230"/>
      <c r="O350" s="1"/>
    </row>
    <row r="351" spans="1:15" ht="12" customHeight="1" x14ac:dyDescent="0.25">
      <c r="A351" s="265"/>
      <c r="B351" s="263"/>
      <c r="C351" s="265"/>
      <c r="D351" s="42" t="s">
        <v>30</v>
      </c>
      <c r="E351" s="28">
        <v>3.0000000000000001E-3</v>
      </c>
      <c r="F351" s="28">
        <v>2E-3</v>
      </c>
      <c r="G351" s="28">
        <v>40</v>
      </c>
      <c r="H351" s="28">
        <f t="shared" si="29"/>
        <v>0.12</v>
      </c>
      <c r="I351" s="130"/>
      <c r="J351" s="130"/>
      <c r="K351" s="130"/>
      <c r="L351" s="130"/>
      <c r="M351" s="130"/>
      <c r="N351" s="139"/>
      <c r="O351" s="1"/>
    </row>
    <row r="352" spans="1:15" ht="12" customHeight="1" x14ac:dyDescent="0.25">
      <c r="A352" s="265"/>
      <c r="B352" s="263"/>
      <c r="C352" s="265"/>
      <c r="D352" s="42" t="s">
        <v>37</v>
      </c>
      <c r="E352" s="28">
        <v>2E-3</v>
      </c>
      <c r="F352" s="28">
        <v>2E-3</v>
      </c>
      <c r="G352" s="28">
        <v>34</v>
      </c>
      <c r="H352" s="28">
        <f t="shared" si="29"/>
        <v>6.8000000000000005E-2</v>
      </c>
      <c r="I352" s="130"/>
      <c r="J352" s="130"/>
      <c r="K352" s="130"/>
      <c r="L352" s="130"/>
      <c r="M352" s="130"/>
      <c r="N352" s="139"/>
      <c r="O352" s="1"/>
    </row>
    <row r="353" spans="1:15" ht="12.75" customHeight="1" x14ac:dyDescent="0.25">
      <c r="A353" s="265"/>
      <c r="B353" s="263"/>
      <c r="C353" s="265"/>
      <c r="D353" s="42" t="s">
        <v>113</v>
      </c>
      <c r="E353" s="28">
        <v>2.5000000000000001E-2</v>
      </c>
      <c r="F353" s="28">
        <v>2.5000000000000001E-2</v>
      </c>
      <c r="G353" s="28">
        <v>44</v>
      </c>
      <c r="H353" s="28">
        <f t="shared" ref="H353" si="30">E353*G353</f>
        <v>1.1000000000000001</v>
      </c>
      <c r="I353" s="136">
        <v>2.21</v>
      </c>
      <c r="J353" s="136">
        <v>2.4300000000000002</v>
      </c>
      <c r="K353" s="136">
        <v>12.21</v>
      </c>
      <c r="L353" s="136">
        <v>79.900000000000006</v>
      </c>
      <c r="M353" s="136">
        <v>182</v>
      </c>
      <c r="N353" s="135" t="s">
        <v>83</v>
      </c>
      <c r="O353" s="1"/>
    </row>
    <row r="354" spans="1:15" ht="13.5" customHeight="1" x14ac:dyDescent="0.25">
      <c r="A354" s="224">
        <v>4</v>
      </c>
      <c r="B354" s="229" t="s">
        <v>64</v>
      </c>
      <c r="C354" s="224">
        <v>200</v>
      </c>
      <c r="D354" s="42" t="s">
        <v>25</v>
      </c>
      <c r="E354" s="28">
        <v>0.01</v>
      </c>
      <c r="F354" s="28">
        <v>0.01</v>
      </c>
      <c r="G354" s="28">
        <v>65</v>
      </c>
      <c r="H354" s="28">
        <f t="shared" ref="H354:H356" si="31">E354*G354</f>
        <v>0.65</v>
      </c>
      <c r="I354" s="219">
        <v>0.16</v>
      </c>
      <c r="J354" s="219">
        <v>0.16</v>
      </c>
      <c r="K354" s="219">
        <v>23.88</v>
      </c>
      <c r="L354" s="219">
        <f>(I354+K354)*4 +J354*9</f>
        <v>97.6</v>
      </c>
      <c r="M354" s="219">
        <v>390</v>
      </c>
      <c r="N354" s="229" t="s">
        <v>68</v>
      </c>
      <c r="O354" s="1"/>
    </row>
    <row r="355" spans="1:15" ht="13.5" customHeight="1" x14ac:dyDescent="0.25">
      <c r="A355" s="237"/>
      <c r="B355" s="230"/>
      <c r="C355" s="237"/>
      <c r="D355" s="42" t="s">
        <v>57</v>
      </c>
      <c r="E355" s="28">
        <v>7.0000000000000001E-3</v>
      </c>
      <c r="F355" s="28">
        <v>7.0000000000000001E-3</v>
      </c>
      <c r="G355" s="28">
        <v>200</v>
      </c>
      <c r="H355" s="28">
        <f t="shared" si="31"/>
        <v>1.4000000000000001</v>
      </c>
      <c r="I355" s="220"/>
      <c r="J355" s="220"/>
      <c r="K355" s="220"/>
      <c r="L355" s="220"/>
      <c r="M355" s="220"/>
      <c r="N355" s="230"/>
      <c r="O355" s="1"/>
    </row>
    <row r="356" spans="1:15" ht="13.5" customHeight="1" x14ac:dyDescent="0.25">
      <c r="A356" s="42"/>
      <c r="B356" s="57" t="s">
        <v>17</v>
      </c>
      <c r="C356" s="51">
        <v>50</v>
      </c>
      <c r="D356" s="42" t="s">
        <v>27</v>
      </c>
      <c r="E356" s="28">
        <v>0.05</v>
      </c>
      <c r="F356" s="28">
        <v>0.05</v>
      </c>
      <c r="G356" s="28">
        <v>55</v>
      </c>
      <c r="H356" s="28">
        <f t="shared" si="31"/>
        <v>2.75</v>
      </c>
      <c r="I356" s="63">
        <v>4</v>
      </c>
      <c r="J356" s="63">
        <v>1.5</v>
      </c>
      <c r="K356" s="63">
        <v>25</v>
      </c>
      <c r="L356" s="93">
        <f>(I356+K356)*4 +J356*9</f>
        <v>129.5</v>
      </c>
      <c r="M356" s="63">
        <v>200102</v>
      </c>
      <c r="N356" s="59" t="s">
        <v>68</v>
      </c>
      <c r="O356" s="1"/>
    </row>
    <row r="357" spans="1:15" ht="11.25" customHeight="1" x14ac:dyDescent="0.25">
      <c r="A357" s="28"/>
      <c r="B357" s="29" t="s">
        <v>70</v>
      </c>
      <c r="C357" s="94">
        <v>625</v>
      </c>
      <c r="D357" s="29"/>
      <c r="E357" s="30"/>
      <c r="F357" s="30"/>
      <c r="G357" s="30"/>
      <c r="H357" s="30"/>
      <c r="I357" s="54">
        <f>SUM(I338:I356)</f>
        <v>16.486000000000001</v>
      </c>
      <c r="J357" s="54">
        <f>SUM(J338:J356)</f>
        <v>10.826000000000001</v>
      </c>
      <c r="K357" s="54">
        <f>SUM(K338:K356)</f>
        <v>75.908000000000001</v>
      </c>
      <c r="L357" s="54">
        <f>SUM(L338:L356)</f>
        <v>528.08000000000004</v>
      </c>
      <c r="M357" s="28"/>
      <c r="N357" s="59"/>
      <c r="O357" s="1"/>
    </row>
    <row r="358" spans="1:15" s="5" customFormat="1" ht="12" customHeight="1" x14ac:dyDescent="0.25">
      <c r="A358" s="28"/>
      <c r="B358" s="37" t="s">
        <v>20</v>
      </c>
      <c r="C358" s="94"/>
      <c r="D358" s="29"/>
      <c r="E358" s="30"/>
      <c r="F358" s="30"/>
      <c r="G358" s="30"/>
      <c r="H358" s="30"/>
      <c r="I358" s="44"/>
      <c r="J358" s="30"/>
      <c r="K358" s="30"/>
      <c r="L358" s="44"/>
      <c r="M358" s="30"/>
      <c r="N358" s="118"/>
      <c r="O358" s="7"/>
    </row>
    <row r="359" spans="1:15" s="5" customFormat="1" ht="14.25" customHeight="1" x14ac:dyDescent="0.25">
      <c r="A359" s="211">
        <v>1</v>
      </c>
      <c r="B359" s="206" t="s">
        <v>127</v>
      </c>
      <c r="C359" s="211">
        <v>60</v>
      </c>
      <c r="D359" s="40" t="s">
        <v>37</v>
      </c>
      <c r="E359" s="41">
        <v>3.5000000000000003E-2</v>
      </c>
      <c r="F359" s="41">
        <v>3.5000000000000003E-2</v>
      </c>
      <c r="G359" s="41">
        <v>34</v>
      </c>
      <c r="H359" s="41">
        <f t="shared" si="27"/>
        <v>1.1900000000000002</v>
      </c>
      <c r="I359" s="203">
        <v>6.24</v>
      </c>
      <c r="J359" s="203">
        <v>8.1</v>
      </c>
      <c r="K359" s="203">
        <v>34.31</v>
      </c>
      <c r="L359" s="200">
        <f>(I359+K359)*4 +J359*9</f>
        <v>235.10000000000002</v>
      </c>
      <c r="M359" s="203">
        <v>56</v>
      </c>
      <c r="N359" s="206" t="s">
        <v>68</v>
      </c>
      <c r="O359" s="7"/>
    </row>
    <row r="360" spans="1:15" s="4" customFormat="1" ht="12.75" customHeight="1" x14ac:dyDescent="0.25">
      <c r="A360" s="212"/>
      <c r="B360" s="231"/>
      <c r="C360" s="213"/>
      <c r="D360" s="42" t="s">
        <v>24</v>
      </c>
      <c r="E360" s="28">
        <v>0.01</v>
      </c>
      <c r="F360" s="28">
        <v>0.01</v>
      </c>
      <c r="G360" s="28">
        <v>90</v>
      </c>
      <c r="H360" s="28">
        <f t="shared" si="27"/>
        <v>0.9</v>
      </c>
      <c r="I360" s="204"/>
      <c r="J360" s="204"/>
      <c r="K360" s="204"/>
      <c r="L360" s="201"/>
      <c r="M360" s="204"/>
      <c r="N360" s="207"/>
      <c r="O360" s="3"/>
    </row>
    <row r="361" spans="1:15" ht="13.5" customHeight="1" x14ac:dyDescent="0.25">
      <c r="A361" s="212"/>
      <c r="B361" s="231"/>
      <c r="C361" s="213"/>
      <c r="D361" s="42" t="s">
        <v>35</v>
      </c>
      <c r="E361" s="28">
        <v>5.0000000000000001E-3</v>
      </c>
      <c r="F361" s="28">
        <v>5.0000000000000001E-3</v>
      </c>
      <c r="G361" s="28">
        <v>80</v>
      </c>
      <c r="H361" s="28">
        <f t="shared" si="27"/>
        <v>0.4</v>
      </c>
      <c r="I361" s="204"/>
      <c r="J361" s="204"/>
      <c r="K361" s="204"/>
      <c r="L361" s="201"/>
      <c r="M361" s="204"/>
      <c r="N361" s="207"/>
      <c r="O361" s="1"/>
    </row>
    <row r="362" spans="1:15" ht="13.5" customHeight="1" x14ac:dyDescent="0.25">
      <c r="A362" s="212"/>
      <c r="B362" s="231"/>
      <c r="C362" s="213"/>
      <c r="D362" s="42" t="s">
        <v>25</v>
      </c>
      <c r="E362" s="28">
        <v>3.0000000000000001E-3</v>
      </c>
      <c r="F362" s="28">
        <v>3.0000000000000001E-3</v>
      </c>
      <c r="G362" s="28">
        <v>65</v>
      </c>
      <c r="H362" s="28">
        <f t="shared" si="27"/>
        <v>0.19500000000000001</v>
      </c>
      <c r="I362" s="204"/>
      <c r="J362" s="204"/>
      <c r="K362" s="204"/>
      <c r="L362" s="201"/>
      <c r="M362" s="204"/>
      <c r="N362" s="207"/>
      <c r="O362" s="1"/>
    </row>
    <row r="363" spans="1:15" ht="12" customHeight="1" x14ac:dyDescent="0.25">
      <c r="A363" s="212"/>
      <c r="B363" s="231"/>
      <c r="C363" s="213"/>
      <c r="D363" s="42" t="s">
        <v>45</v>
      </c>
      <c r="E363" s="28">
        <v>3.0000000000000001E-3</v>
      </c>
      <c r="F363" s="28">
        <v>3.0000000000000001E-3</v>
      </c>
      <c r="G363" s="28">
        <v>160</v>
      </c>
      <c r="H363" s="28">
        <f t="shared" si="27"/>
        <v>0.48</v>
      </c>
      <c r="I363" s="204"/>
      <c r="J363" s="204"/>
      <c r="K363" s="204"/>
      <c r="L363" s="201"/>
      <c r="M363" s="204"/>
      <c r="N363" s="207"/>
      <c r="O363" s="1"/>
    </row>
    <row r="364" spans="1:15" ht="12.75" customHeight="1" x14ac:dyDescent="0.25">
      <c r="A364" s="217"/>
      <c r="B364" s="232"/>
      <c r="C364" s="214"/>
      <c r="D364" s="42" t="s">
        <v>49</v>
      </c>
      <c r="E364" s="28">
        <v>2.0000000000000001E-4</v>
      </c>
      <c r="F364" s="28">
        <v>2.0000000000000001E-4</v>
      </c>
      <c r="G364" s="28">
        <v>350</v>
      </c>
      <c r="H364" s="28">
        <f t="shared" si="27"/>
        <v>7.0000000000000007E-2</v>
      </c>
      <c r="I364" s="205"/>
      <c r="J364" s="205"/>
      <c r="K364" s="205"/>
      <c r="L364" s="202"/>
      <c r="M364" s="205"/>
      <c r="N364" s="208"/>
      <c r="O364" s="1"/>
    </row>
    <row r="365" spans="1:15" ht="12" customHeight="1" x14ac:dyDescent="0.25">
      <c r="A365" s="211">
        <v>2</v>
      </c>
      <c r="B365" s="40" t="s">
        <v>81</v>
      </c>
      <c r="C365" s="95">
        <v>200</v>
      </c>
      <c r="D365" s="42" t="s">
        <v>26</v>
      </c>
      <c r="E365" s="28">
        <v>2.0000000000000001E-4</v>
      </c>
      <c r="F365" s="28">
        <v>2.0000000000000001E-4</v>
      </c>
      <c r="G365" s="28">
        <v>750</v>
      </c>
      <c r="H365" s="28">
        <f t="shared" si="27"/>
        <v>0.15</v>
      </c>
      <c r="I365" s="209">
        <v>0.06</v>
      </c>
      <c r="J365" s="209">
        <v>0.02</v>
      </c>
      <c r="K365" s="209">
        <v>9.99</v>
      </c>
      <c r="L365" s="209">
        <f>(I365+K365)*4 +J365*9</f>
        <v>40.380000000000003</v>
      </c>
      <c r="M365" s="209">
        <v>411</v>
      </c>
      <c r="N365" s="229" t="s">
        <v>83</v>
      </c>
      <c r="O365" s="1"/>
    </row>
    <row r="366" spans="1:15" ht="10.5" customHeight="1" x14ac:dyDescent="0.25">
      <c r="A366" s="217"/>
      <c r="B366" s="28"/>
      <c r="C366" s="28"/>
      <c r="D366" s="42" t="s">
        <v>25</v>
      </c>
      <c r="E366" s="28">
        <v>0.01</v>
      </c>
      <c r="F366" s="28">
        <v>0.01</v>
      </c>
      <c r="G366" s="28">
        <v>65</v>
      </c>
      <c r="H366" s="28">
        <f t="shared" si="27"/>
        <v>0.65</v>
      </c>
      <c r="I366" s="218"/>
      <c r="J366" s="218"/>
      <c r="K366" s="218"/>
      <c r="L366" s="218"/>
      <c r="M366" s="218"/>
      <c r="N366" s="230"/>
      <c r="O366" s="1"/>
    </row>
    <row r="367" spans="1:15" ht="12" customHeight="1" x14ac:dyDescent="0.25">
      <c r="A367" s="28"/>
      <c r="B367" s="50" t="s">
        <v>41</v>
      </c>
      <c r="C367" s="28">
        <v>4</v>
      </c>
      <c r="D367" s="42" t="s">
        <v>99</v>
      </c>
      <c r="E367" s="28">
        <v>5.0000000000000001E-3</v>
      </c>
      <c r="F367" s="28">
        <v>5.0000000000000001E-3</v>
      </c>
      <c r="G367" s="28">
        <v>18</v>
      </c>
      <c r="H367" s="28">
        <f t="shared" si="27"/>
        <v>0.09</v>
      </c>
      <c r="I367" s="42"/>
      <c r="J367" s="42"/>
      <c r="K367" s="42"/>
      <c r="L367" s="42"/>
      <c r="M367" s="42"/>
      <c r="N367" s="57"/>
      <c r="O367" s="1"/>
    </row>
    <row r="368" spans="1:15" ht="12" customHeight="1" x14ac:dyDescent="0.25">
      <c r="A368" s="28"/>
      <c r="B368" s="50"/>
      <c r="C368" s="28"/>
      <c r="D368" s="42"/>
      <c r="E368" s="28"/>
      <c r="F368" s="28"/>
      <c r="G368" s="28"/>
      <c r="H368" s="28"/>
      <c r="I368" s="42"/>
      <c r="J368" s="42"/>
      <c r="K368" s="42"/>
      <c r="L368" s="42"/>
      <c r="M368" s="42"/>
      <c r="N368" s="57"/>
      <c r="O368" s="1"/>
    </row>
    <row r="369" spans="1:15" ht="12" customHeight="1" x14ac:dyDescent="0.25">
      <c r="A369" s="28"/>
      <c r="B369" s="50"/>
      <c r="C369" s="28"/>
      <c r="D369" s="42"/>
      <c r="E369" s="28"/>
      <c r="F369" s="28"/>
      <c r="G369" s="28"/>
      <c r="H369" s="28"/>
      <c r="I369" s="42"/>
      <c r="J369" s="42"/>
      <c r="K369" s="42"/>
      <c r="L369" s="42"/>
      <c r="M369" s="42"/>
      <c r="N369" s="57"/>
      <c r="O369" s="1"/>
    </row>
    <row r="370" spans="1:15" s="111" customFormat="1" ht="9.75" customHeight="1" x14ac:dyDescent="0.25">
      <c r="A370" s="108"/>
      <c r="B370" s="25" t="s">
        <v>71</v>
      </c>
      <c r="C370" s="108">
        <v>260</v>
      </c>
      <c r="D370" s="25"/>
      <c r="E370" s="23"/>
      <c r="F370" s="23"/>
      <c r="G370" s="23"/>
      <c r="H370" s="23"/>
      <c r="I370" s="23">
        <v>6.24</v>
      </c>
      <c r="J370" s="23">
        <v>8.1</v>
      </c>
      <c r="K370" s="23">
        <v>43.31</v>
      </c>
      <c r="L370" s="23">
        <v>271.10000000000002</v>
      </c>
      <c r="M370" s="108"/>
      <c r="N370" s="59"/>
      <c r="O370" s="110"/>
    </row>
    <row r="371" spans="1:15" s="114" customFormat="1" ht="11.25" customHeight="1" x14ac:dyDescent="0.25">
      <c r="A371" s="23"/>
      <c r="B371" s="25" t="s">
        <v>21</v>
      </c>
      <c r="C371" s="23"/>
      <c r="D371" s="25"/>
      <c r="E371" s="23"/>
      <c r="F371" s="23"/>
      <c r="G371" s="23"/>
      <c r="H371" s="112">
        <f>SUM(H328:H370)</f>
        <v>66.512</v>
      </c>
      <c r="I371" s="121">
        <f>I334+I357+I370</f>
        <v>34.576000000000001</v>
      </c>
      <c r="J371" s="121">
        <f>J334+J357+J370</f>
        <v>25.716000000000001</v>
      </c>
      <c r="K371" s="121">
        <f>K334+K357+K370</f>
        <v>182.268</v>
      </c>
      <c r="L371" s="121">
        <f>L334+L357+L370</f>
        <v>1159.56</v>
      </c>
      <c r="M371" s="23"/>
      <c r="N371" s="23"/>
    </row>
    <row r="372" spans="1:15" s="7" customFormat="1" ht="10.5" customHeight="1" x14ac:dyDescent="0.2">
      <c r="A372" s="17"/>
      <c r="B372" s="17" t="s">
        <v>78</v>
      </c>
      <c r="C372" s="17"/>
      <c r="D372" s="35"/>
      <c r="E372" s="35"/>
      <c r="F372" s="35"/>
      <c r="G372" s="35"/>
      <c r="H372" s="35"/>
      <c r="I372" s="96"/>
      <c r="J372" s="96"/>
      <c r="K372" s="97"/>
      <c r="L372" s="96"/>
      <c r="M372" s="17"/>
      <c r="N372" s="17"/>
    </row>
    <row r="373" spans="1:15" ht="14.25" customHeight="1" x14ac:dyDescent="0.25">
      <c r="A373" s="36" t="s">
        <v>0</v>
      </c>
      <c r="B373" s="29"/>
      <c r="C373" s="260" t="s">
        <v>106</v>
      </c>
      <c r="D373" s="78" t="s">
        <v>2</v>
      </c>
      <c r="E373" s="78" t="s">
        <v>3</v>
      </c>
      <c r="F373" s="78" t="s">
        <v>4</v>
      </c>
      <c r="G373" s="80" t="s">
        <v>5</v>
      </c>
      <c r="H373" s="78" t="s">
        <v>6</v>
      </c>
      <c r="I373" s="36" t="s">
        <v>7</v>
      </c>
      <c r="J373" s="36" t="s">
        <v>8</v>
      </c>
      <c r="K373" s="36" t="s">
        <v>9</v>
      </c>
      <c r="L373" s="36" t="s">
        <v>10</v>
      </c>
      <c r="M373" s="36" t="s">
        <v>11</v>
      </c>
      <c r="N373" s="36" t="s">
        <v>12</v>
      </c>
      <c r="O373" s="1"/>
    </row>
    <row r="374" spans="1:15" s="5" customFormat="1" ht="14.25" customHeight="1" x14ac:dyDescent="0.25">
      <c r="A374" s="36"/>
      <c r="B374" s="37" t="s">
        <v>13</v>
      </c>
      <c r="C374" s="261"/>
      <c r="D374" s="38"/>
      <c r="E374" s="36" t="s">
        <v>14</v>
      </c>
      <c r="F374" s="36" t="s">
        <v>14</v>
      </c>
      <c r="G374" s="39" t="s">
        <v>15</v>
      </c>
      <c r="H374" s="36" t="s">
        <v>16</v>
      </c>
      <c r="I374" s="36" t="s">
        <v>14</v>
      </c>
      <c r="J374" s="36" t="s">
        <v>14</v>
      </c>
      <c r="K374" s="36" t="s">
        <v>14</v>
      </c>
      <c r="L374" s="36"/>
      <c r="M374" s="36"/>
      <c r="N374" s="36"/>
      <c r="O374" s="7"/>
    </row>
    <row r="375" spans="1:15" s="5" customFormat="1" ht="12" customHeight="1" x14ac:dyDescent="0.25">
      <c r="A375" s="211">
        <v>1</v>
      </c>
      <c r="B375" s="206" t="s">
        <v>130</v>
      </c>
      <c r="C375" s="211">
        <v>200</v>
      </c>
      <c r="D375" s="40" t="s">
        <v>40</v>
      </c>
      <c r="E375" s="41">
        <v>0.02</v>
      </c>
      <c r="F375" s="41">
        <v>0.02</v>
      </c>
      <c r="G375" s="41">
        <v>42</v>
      </c>
      <c r="H375" s="41">
        <f>E375*G375</f>
        <v>0.84</v>
      </c>
      <c r="I375" s="203">
        <v>8.7799999999999994</v>
      </c>
      <c r="J375" s="203">
        <v>8.3000000000000007</v>
      </c>
      <c r="K375" s="235">
        <v>45.26</v>
      </c>
      <c r="L375" s="203">
        <f>(I375+K375)*4 +J375*9</f>
        <v>290.86</v>
      </c>
      <c r="M375" s="203">
        <v>182</v>
      </c>
      <c r="N375" s="206" t="s">
        <v>68</v>
      </c>
      <c r="O375" s="7"/>
    </row>
    <row r="376" spans="1:15" s="4" customFormat="1" ht="12" customHeight="1" x14ac:dyDescent="0.25">
      <c r="A376" s="212"/>
      <c r="B376" s="231"/>
      <c r="C376" s="213"/>
      <c r="D376" s="42" t="s">
        <v>24</v>
      </c>
      <c r="E376" s="28">
        <v>4.4999999999999998E-2</v>
      </c>
      <c r="F376" s="28">
        <v>4.4999999999999998E-2</v>
      </c>
      <c r="G376" s="28">
        <v>90</v>
      </c>
      <c r="H376" s="28">
        <f t="shared" ref="H376:H400" si="32">E376*G376</f>
        <v>4.05</v>
      </c>
      <c r="I376" s="204"/>
      <c r="J376" s="210"/>
      <c r="K376" s="210"/>
      <c r="L376" s="210"/>
      <c r="M376" s="210"/>
      <c r="N376" s="231"/>
      <c r="O376" s="3"/>
    </row>
    <row r="377" spans="1:15" ht="12" customHeight="1" x14ac:dyDescent="0.25">
      <c r="A377" s="217"/>
      <c r="B377" s="232"/>
      <c r="C377" s="214"/>
      <c r="D377" s="42" t="s">
        <v>25</v>
      </c>
      <c r="E377" s="28">
        <v>3.0000000000000001E-3</v>
      </c>
      <c r="F377" s="28">
        <v>3.0000000000000001E-3</v>
      </c>
      <c r="G377" s="28">
        <v>65</v>
      </c>
      <c r="H377" s="28">
        <f t="shared" si="32"/>
        <v>0.19500000000000001</v>
      </c>
      <c r="I377" s="205"/>
      <c r="J377" s="228"/>
      <c r="K377" s="228"/>
      <c r="L377" s="228"/>
      <c r="M377" s="228"/>
      <c r="N377" s="232"/>
      <c r="O377" s="1"/>
    </row>
    <row r="378" spans="1:15" ht="12" customHeight="1" x14ac:dyDescent="0.25">
      <c r="A378" s="224">
        <v>2</v>
      </c>
      <c r="B378" s="229" t="s">
        <v>120</v>
      </c>
      <c r="C378" s="224">
        <v>200</v>
      </c>
      <c r="D378" s="42" t="s">
        <v>26</v>
      </c>
      <c r="E378" s="28">
        <v>2.0000000000000001E-4</v>
      </c>
      <c r="F378" s="28">
        <v>2.0000000000000001E-4</v>
      </c>
      <c r="G378" s="28">
        <v>750</v>
      </c>
      <c r="H378" s="28">
        <f t="shared" si="32"/>
        <v>0.15</v>
      </c>
      <c r="I378" s="209">
        <v>2.67</v>
      </c>
      <c r="J378" s="209">
        <v>2.34</v>
      </c>
      <c r="K378" s="209">
        <v>14.31</v>
      </c>
      <c r="L378" s="236">
        <v>89</v>
      </c>
      <c r="M378" s="209">
        <v>413</v>
      </c>
      <c r="N378" s="229" t="s">
        <v>68</v>
      </c>
      <c r="O378" s="1"/>
    </row>
    <row r="379" spans="1:15" s="1" customFormat="1" ht="10.5" customHeight="1" x14ac:dyDescent="0.2">
      <c r="A379" s="225"/>
      <c r="B379" s="234"/>
      <c r="C379" s="225"/>
      <c r="D379" s="42" t="s">
        <v>25</v>
      </c>
      <c r="E379" s="28">
        <v>0.01</v>
      </c>
      <c r="F379" s="28">
        <v>0.01</v>
      </c>
      <c r="G379" s="28">
        <v>65</v>
      </c>
      <c r="H379" s="28">
        <f t="shared" si="32"/>
        <v>0.65</v>
      </c>
      <c r="I379" s="233"/>
      <c r="J379" s="210"/>
      <c r="K379" s="210"/>
      <c r="L379" s="210"/>
      <c r="M379" s="210"/>
      <c r="N379" s="231"/>
    </row>
    <row r="380" spans="1:15" ht="12" customHeight="1" x14ac:dyDescent="0.25">
      <c r="A380" s="224">
        <v>3</v>
      </c>
      <c r="B380" s="206" t="s">
        <v>165</v>
      </c>
      <c r="C380" s="258" t="s">
        <v>155</v>
      </c>
      <c r="D380" s="40" t="s">
        <v>27</v>
      </c>
      <c r="E380" s="28">
        <v>0.03</v>
      </c>
      <c r="F380" s="28">
        <v>0.03</v>
      </c>
      <c r="G380" s="28">
        <v>55</v>
      </c>
      <c r="H380" s="28">
        <f t="shared" si="32"/>
        <v>1.65</v>
      </c>
      <c r="I380" s="65">
        <v>2.4500000000000002</v>
      </c>
      <c r="J380" s="65">
        <v>7.55</v>
      </c>
      <c r="K380" s="65">
        <v>14.62</v>
      </c>
      <c r="L380" s="103">
        <v>136</v>
      </c>
      <c r="M380" s="65">
        <v>1</v>
      </c>
      <c r="N380" s="116" t="s">
        <v>68</v>
      </c>
      <c r="O380" s="1"/>
    </row>
    <row r="381" spans="1:15" ht="12" customHeight="1" x14ac:dyDescent="0.25">
      <c r="A381" s="237"/>
      <c r="B381" s="208"/>
      <c r="C381" s="259"/>
      <c r="D381" s="40" t="s">
        <v>156</v>
      </c>
      <c r="E381" s="28">
        <v>5.0000000000000001E-3</v>
      </c>
      <c r="F381" s="28">
        <v>5.0000000000000001E-3</v>
      </c>
      <c r="G381" s="28">
        <v>750</v>
      </c>
      <c r="H381" s="28">
        <f t="shared" si="32"/>
        <v>3.75</v>
      </c>
      <c r="I381" s="65"/>
      <c r="J381" s="65"/>
      <c r="K381" s="65"/>
      <c r="L381" s="103"/>
      <c r="M381" s="65"/>
      <c r="N381" s="116"/>
      <c r="O381" s="1"/>
    </row>
    <row r="382" spans="1:15" s="4" customFormat="1" ht="12" customHeight="1" x14ac:dyDescent="0.25">
      <c r="A382" s="98"/>
      <c r="B382" s="99" t="s">
        <v>69</v>
      </c>
      <c r="C382" s="74">
        <f>SUM(C375:C380)</f>
        <v>400</v>
      </c>
      <c r="D382" s="75"/>
      <c r="E382" s="54"/>
      <c r="F382" s="54"/>
      <c r="G382" s="54"/>
      <c r="H382" s="28"/>
      <c r="I382" s="54">
        <f>SUM(I375:I380)</f>
        <v>13.899999999999999</v>
      </c>
      <c r="J382" s="54">
        <f>SUM(J375:J380)</f>
        <v>18.190000000000001</v>
      </c>
      <c r="K382" s="54">
        <f>SUM(K375:K380)</f>
        <v>74.19</v>
      </c>
      <c r="L382" s="54">
        <f>SUM(L375:L380)</f>
        <v>515.86</v>
      </c>
      <c r="M382" s="54"/>
      <c r="N382" s="57"/>
      <c r="O382" s="3"/>
    </row>
    <row r="383" spans="1:15" s="4" customFormat="1" ht="12" customHeight="1" x14ac:dyDescent="0.25">
      <c r="A383" s="98"/>
      <c r="B383" s="99" t="s">
        <v>149</v>
      </c>
      <c r="C383" s="74"/>
      <c r="D383" s="75"/>
      <c r="E383" s="54"/>
      <c r="F383" s="54"/>
      <c r="G383" s="54"/>
      <c r="H383" s="28"/>
      <c r="I383" s="54"/>
      <c r="J383" s="54"/>
      <c r="K383" s="54"/>
      <c r="L383" s="54"/>
      <c r="M383" s="54"/>
      <c r="N383" s="57"/>
      <c r="O383" s="3"/>
    </row>
    <row r="384" spans="1:15" s="147" customFormat="1" ht="12" customHeight="1" x14ac:dyDescent="0.25">
      <c r="A384" s="145"/>
      <c r="B384" s="56" t="s">
        <v>151</v>
      </c>
      <c r="C384" s="56">
        <v>35</v>
      </c>
      <c r="D384" s="56" t="s">
        <v>151</v>
      </c>
      <c r="E384" s="28">
        <v>3.3000000000000002E-2</v>
      </c>
      <c r="F384" s="28">
        <v>3.3000000000000002E-2</v>
      </c>
      <c r="G384" s="28">
        <v>160</v>
      </c>
      <c r="H384" s="28">
        <f t="shared" si="32"/>
        <v>5.28</v>
      </c>
      <c r="I384" s="57"/>
      <c r="J384" s="57"/>
      <c r="K384" s="57"/>
      <c r="L384" s="57"/>
      <c r="M384" s="57"/>
      <c r="N384" s="57"/>
      <c r="O384" s="146"/>
    </row>
    <row r="385" spans="1:15" s="8" customFormat="1" ht="11.25" customHeight="1" x14ac:dyDescent="0.25">
      <c r="A385" s="41"/>
      <c r="B385" s="74" t="s">
        <v>52</v>
      </c>
      <c r="C385" s="81"/>
      <c r="D385" s="29"/>
      <c r="E385" s="30"/>
      <c r="F385" s="30"/>
      <c r="G385" s="30"/>
      <c r="H385" s="30"/>
      <c r="I385" s="30"/>
      <c r="J385" s="30"/>
      <c r="K385" s="44"/>
      <c r="L385" s="30"/>
      <c r="M385" s="30"/>
      <c r="N385" s="55"/>
      <c r="O385" s="16"/>
    </row>
    <row r="386" spans="1:15" s="8" customFormat="1" ht="11.25" customHeight="1" x14ac:dyDescent="0.25">
      <c r="A386" s="211"/>
      <c r="B386" s="206" t="s">
        <v>157</v>
      </c>
      <c r="C386" s="369" t="s">
        <v>166</v>
      </c>
      <c r="D386" s="42" t="s">
        <v>28</v>
      </c>
      <c r="E386" s="28">
        <v>4.8000000000000001E-2</v>
      </c>
      <c r="F386" s="28">
        <v>4.4999999999999998E-2</v>
      </c>
      <c r="G386" s="28">
        <v>30</v>
      </c>
      <c r="H386" s="28">
        <f t="shared" ref="H386:H389" si="33">E386*G386</f>
        <v>1.44</v>
      </c>
      <c r="I386" s="71"/>
      <c r="J386" s="71"/>
      <c r="K386" s="153"/>
      <c r="L386" s="71"/>
      <c r="M386" s="71"/>
      <c r="N386" s="154"/>
      <c r="O386" s="16"/>
    </row>
    <row r="387" spans="1:15" s="8" customFormat="1" ht="11.25" customHeight="1" x14ac:dyDescent="0.25">
      <c r="A387" s="212"/>
      <c r="B387" s="207"/>
      <c r="C387" s="370"/>
      <c r="D387" s="42" t="s">
        <v>30</v>
      </c>
      <c r="E387" s="28">
        <v>7.0000000000000007E-2</v>
      </c>
      <c r="F387" s="28">
        <v>0.05</v>
      </c>
      <c r="G387" s="28">
        <v>40</v>
      </c>
      <c r="H387" s="28">
        <f t="shared" si="33"/>
        <v>2.8000000000000003</v>
      </c>
      <c r="I387" s="71"/>
      <c r="J387" s="71"/>
      <c r="K387" s="153"/>
      <c r="L387" s="71"/>
      <c r="M387" s="71"/>
      <c r="N387" s="154"/>
      <c r="O387" s="16"/>
    </row>
    <row r="388" spans="1:15" s="8" customFormat="1" ht="11.25" customHeight="1" x14ac:dyDescent="0.25">
      <c r="A388" s="212"/>
      <c r="B388" s="207"/>
      <c r="C388" s="370"/>
      <c r="D388" s="42" t="s">
        <v>87</v>
      </c>
      <c r="E388" s="28">
        <v>1E-3</v>
      </c>
      <c r="F388" s="28">
        <v>1E-3</v>
      </c>
      <c r="G388" s="28">
        <v>160</v>
      </c>
      <c r="H388" s="28">
        <f t="shared" si="33"/>
        <v>0.16</v>
      </c>
      <c r="I388" s="71"/>
      <c r="J388" s="71"/>
      <c r="K388" s="153"/>
      <c r="L388" s="71"/>
      <c r="M388" s="71"/>
      <c r="N388" s="154"/>
      <c r="O388" s="16"/>
    </row>
    <row r="389" spans="1:15" s="8" customFormat="1" ht="11.25" customHeight="1" x14ac:dyDescent="0.25">
      <c r="A389" s="217"/>
      <c r="B389" s="208"/>
      <c r="C389" s="371"/>
      <c r="D389" s="42" t="s">
        <v>32</v>
      </c>
      <c r="E389" s="28">
        <v>1E-3</v>
      </c>
      <c r="F389" s="28">
        <v>1E-3</v>
      </c>
      <c r="G389" s="28">
        <v>30</v>
      </c>
      <c r="H389" s="28">
        <f t="shared" si="33"/>
        <v>0.03</v>
      </c>
      <c r="I389" s="71"/>
      <c r="J389" s="71"/>
      <c r="K389" s="153"/>
      <c r="L389" s="71"/>
      <c r="M389" s="71"/>
      <c r="N389" s="154"/>
      <c r="O389" s="16"/>
    </row>
    <row r="390" spans="1:15" ht="12" customHeight="1" x14ac:dyDescent="0.25">
      <c r="A390" s="224">
        <v>2</v>
      </c>
      <c r="B390" s="229" t="s">
        <v>140</v>
      </c>
      <c r="C390" s="224">
        <v>200</v>
      </c>
      <c r="D390" s="42" t="s">
        <v>141</v>
      </c>
      <c r="E390" s="28">
        <v>1.4999999999999999E-2</v>
      </c>
      <c r="F390" s="28">
        <v>1.4999999999999999E-2</v>
      </c>
      <c r="G390" s="28">
        <v>40</v>
      </c>
      <c r="H390" s="28">
        <f t="shared" si="32"/>
        <v>0.6</v>
      </c>
      <c r="I390" s="209">
        <v>4.3899999999999997</v>
      </c>
      <c r="J390" s="209">
        <v>4.21</v>
      </c>
      <c r="K390" s="209">
        <v>13.058</v>
      </c>
      <c r="L390" s="209">
        <v>107.8</v>
      </c>
      <c r="M390" s="209">
        <v>87</v>
      </c>
      <c r="N390" s="206" t="s">
        <v>83</v>
      </c>
      <c r="O390" s="1"/>
    </row>
    <row r="391" spans="1:15" ht="12" customHeight="1" x14ac:dyDescent="0.25">
      <c r="A391" s="225"/>
      <c r="B391" s="234"/>
      <c r="C391" s="225"/>
      <c r="D391" s="42" t="s">
        <v>47</v>
      </c>
      <c r="E391" s="28">
        <v>4.4999999999999998E-2</v>
      </c>
      <c r="F391" s="28">
        <v>4.2999999999999997E-2</v>
      </c>
      <c r="G391" s="28">
        <v>37</v>
      </c>
      <c r="H391" s="28">
        <f t="shared" si="32"/>
        <v>1.665</v>
      </c>
      <c r="I391" s="233"/>
      <c r="J391" s="210"/>
      <c r="K391" s="210"/>
      <c r="L391" s="210"/>
      <c r="M391" s="210"/>
      <c r="N391" s="231"/>
      <c r="O391" s="1"/>
    </row>
    <row r="392" spans="1:15" ht="12" customHeight="1" x14ac:dyDescent="0.25">
      <c r="A392" s="225"/>
      <c r="B392" s="234"/>
      <c r="C392" s="225"/>
      <c r="D392" s="42" t="s">
        <v>32</v>
      </c>
      <c r="E392" s="28">
        <v>3.0000000000000001E-3</v>
      </c>
      <c r="F392" s="28">
        <v>2E-3</v>
      </c>
      <c r="G392" s="28">
        <v>30</v>
      </c>
      <c r="H392" s="28">
        <f t="shared" si="32"/>
        <v>0.09</v>
      </c>
      <c r="I392" s="233"/>
      <c r="J392" s="210"/>
      <c r="K392" s="210"/>
      <c r="L392" s="210"/>
      <c r="M392" s="210"/>
      <c r="N392" s="231"/>
      <c r="O392" s="1"/>
    </row>
    <row r="393" spans="1:15" ht="12" customHeight="1" x14ac:dyDescent="0.25">
      <c r="A393" s="225"/>
      <c r="B393" s="234"/>
      <c r="C393" s="225"/>
      <c r="D393" s="42" t="s">
        <v>30</v>
      </c>
      <c r="E393" s="28">
        <v>3.0000000000000001E-3</v>
      </c>
      <c r="F393" s="28">
        <v>2E-3</v>
      </c>
      <c r="G393" s="28">
        <v>40</v>
      </c>
      <c r="H393" s="28">
        <f t="shared" si="32"/>
        <v>0.12</v>
      </c>
      <c r="I393" s="233"/>
      <c r="J393" s="210"/>
      <c r="K393" s="210"/>
      <c r="L393" s="210"/>
      <c r="M393" s="210"/>
      <c r="N393" s="231"/>
      <c r="O393" s="1"/>
    </row>
    <row r="394" spans="1:15" ht="12" customHeight="1" x14ac:dyDescent="0.25">
      <c r="A394" s="225"/>
      <c r="B394" s="234"/>
      <c r="C394" s="225"/>
      <c r="D394" s="42" t="s">
        <v>55</v>
      </c>
      <c r="E394" s="28">
        <v>2E-3</v>
      </c>
      <c r="F394" s="28">
        <v>2E-3</v>
      </c>
      <c r="G394" s="28">
        <v>313</v>
      </c>
      <c r="H394" s="28">
        <f t="shared" si="32"/>
        <v>0.626</v>
      </c>
      <c r="I394" s="233"/>
      <c r="J394" s="210"/>
      <c r="K394" s="210"/>
      <c r="L394" s="210"/>
      <c r="M394" s="210"/>
      <c r="N394" s="231"/>
      <c r="O394" s="1"/>
    </row>
    <row r="395" spans="1:15" ht="12" customHeight="1" x14ac:dyDescent="0.25">
      <c r="A395" s="225"/>
      <c r="B395" s="234"/>
      <c r="C395" s="225"/>
      <c r="D395" s="42" t="s">
        <v>54</v>
      </c>
      <c r="E395" s="28">
        <v>2E-3</v>
      </c>
      <c r="F395" s="28">
        <v>2E-3</v>
      </c>
      <c r="G395" s="28">
        <v>357</v>
      </c>
      <c r="H395" s="28">
        <f t="shared" si="32"/>
        <v>0.71399999999999997</v>
      </c>
      <c r="I395" s="233"/>
      <c r="J395" s="210"/>
      <c r="K395" s="210"/>
      <c r="L395" s="210"/>
      <c r="M395" s="210"/>
      <c r="N395" s="231"/>
      <c r="O395" s="1"/>
    </row>
    <row r="396" spans="1:15" ht="12" customHeight="1" x14ac:dyDescent="0.25">
      <c r="A396" s="225"/>
      <c r="B396" s="234"/>
      <c r="C396" s="225"/>
      <c r="D396" s="42" t="s">
        <v>91</v>
      </c>
      <c r="E396" s="28">
        <v>6.0000000000000001E-3</v>
      </c>
      <c r="F396" s="28">
        <v>5.0000000000000001E-3</v>
      </c>
      <c r="G396" s="28">
        <v>177</v>
      </c>
      <c r="H396" s="28">
        <f t="shared" si="32"/>
        <v>1.0620000000000001</v>
      </c>
      <c r="I396" s="233"/>
      <c r="J396" s="210"/>
      <c r="K396" s="210"/>
      <c r="L396" s="210"/>
      <c r="M396" s="210"/>
      <c r="N396" s="231"/>
      <c r="O396" s="1"/>
    </row>
    <row r="397" spans="1:15" ht="12" customHeight="1" x14ac:dyDescent="0.25">
      <c r="A397" s="237"/>
      <c r="B397" s="230"/>
      <c r="C397" s="237"/>
      <c r="D397" s="42" t="s">
        <v>87</v>
      </c>
      <c r="E397" s="28">
        <v>2E-3</v>
      </c>
      <c r="F397" s="28">
        <v>2E-3</v>
      </c>
      <c r="G397" s="28">
        <v>160</v>
      </c>
      <c r="H397" s="28">
        <f t="shared" si="32"/>
        <v>0.32</v>
      </c>
      <c r="I397" s="218"/>
      <c r="J397" s="228"/>
      <c r="K397" s="228"/>
      <c r="L397" s="228"/>
      <c r="M397" s="228"/>
      <c r="N397" s="232"/>
      <c r="O397" s="1"/>
    </row>
    <row r="398" spans="1:15" ht="12" customHeight="1" x14ac:dyDescent="0.25">
      <c r="A398" s="224">
        <v>3</v>
      </c>
      <c r="B398" s="226" t="s">
        <v>142</v>
      </c>
      <c r="C398" s="224">
        <v>150</v>
      </c>
      <c r="D398" s="42" t="s">
        <v>131</v>
      </c>
      <c r="E398" s="28">
        <v>5.8000000000000003E-2</v>
      </c>
      <c r="F398" s="28">
        <v>5.5E-2</v>
      </c>
      <c r="G398" s="28">
        <v>440</v>
      </c>
      <c r="H398" s="28">
        <f t="shared" ref="H398:H399" si="34">E398*G398</f>
        <v>25.52</v>
      </c>
      <c r="I398" s="209">
        <v>2.7749999999999999</v>
      </c>
      <c r="J398" s="209">
        <v>3.2</v>
      </c>
      <c r="K398" s="209">
        <v>17.987500000000001</v>
      </c>
      <c r="L398" s="209">
        <v>111.85</v>
      </c>
      <c r="M398" s="209">
        <v>293</v>
      </c>
      <c r="N398" s="229" t="s">
        <v>83</v>
      </c>
      <c r="O398" s="1"/>
    </row>
    <row r="399" spans="1:15" ht="12" customHeight="1" x14ac:dyDescent="0.25">
      <c r="A399" s="225"/>
      <c r="B399" s="227"/>
      <c r="C399" s="225"/>
      <c r="D399" s="42" t="s">
        <v>55</v>
      </c>
      <c r="E399" s="28">
        <v>7.0000000000000001E-3</v>
      </c>
      <c r="F399" s="28">
        <v>7.0000000000000001E-3</v>
      </c>
      <c r="G399" s="28">
        <v>313</v>
      </c>
      <c r="H399" s="28">
        <f t="shared" si="34"/>
        <v>2.1909999999999998</v>
      </c>
      <c r="I399" s="233"/>
      <c r="J399" s="233"/>
      <c r="K399" s="233"/>
      <c r="L399" s="233"/>
      <c r="M399" s="233"/>
      <c r="N399" s="234"/>
      <c r="O399" s="1"/>
    </row>
    <row r="400" spans="1:15" ht="12" customHeight="1" x14ac:dyDescent="0.25">
      <c r="A400" s="225"/>
      <c r="B400" s="227"/>
      <c r="C400" s="225"/>
      <c r="D400" s="42" t="s">
        <v>47</v>
      </c>
      <c r="E400" s="28">
        <v>0.1</v>
      </c>
      <c r="F400" s="28">
        <v>0.09</v>
      </c>
      <c r="G400" s="28">
        <v>37</v>
      </c>
      <c r="H400" s="28">
        <f t="shared" si="32"/>
        <v>3.7</v>
      </c>
      <c r="I400" s="233"/>
      <c r="J400" s="210"/>
      <c r="K400" s="210"/>
      <c r="L400" s="210"/>
      <c r="M400" s="210"/>
      <c r="N400" s="231"/>
      <c r="O400" s="1"/>
    </row>
    <row r="401" spans="1:15" ht="12" customHeight="1" x14ac:dyDescent="0.25">
      <c r="A401" s="225"/>
      <c r="B401" s="227"/>
      <c r="C401" s="225"/>
      <c r="D401" s="42" t="s">
        <v>32</v>
      </c>
      <c r="E401" s="28">
        <v>3.0000000000000001E-3</v>
      </c>
      <c r="F401" s="28">
        <v>2E-3</v>
      </c>
      <c r="G401" s="28">
        <v>30</v>
      </c>
      <c r="H401" s="28">
        <f>E401*G401</f>
        <v>0.09</v>
      </c>
      <c r="I401" s="218"/>
      <c r="J401" s="228"/>
      <c r="K401" s="228"/>
      <c r="L401" s="228"/>
      <c r="M401" s="228"/>
      <c r="N401" s="232"/>
      <c r="O401" s="1"/>
    </row>
    <row r="402" spans="1:15" ht="12" customHeight="1" x14ac:dyDescent="0.25">
      <c r="A402" s="225"/>
      <c r="B402" s="227"/>
      <c r="C402" s="225"/>
      <c r="D402" s="42" t="s">
        <v>24</v>
      </c>
      <c r="E402" s="28">
        <v>5.0000000000000001E-3</v>
      </c>
      <c r="F402" s="28">
        <v>5.0000000000000001E-3</v>
      </c>
      <c r="G402" s="28">
        <v>90</v>
      </c>
      <c r="H402" s="28">
        <f>E402*G402</f>
        <v>0.45</v>
      </c>
      <c r="I402" s="130"/>
      <c r="J402" s="129"/>
      <c r="K402" s="129"/>
      <c r="L402" s="129"/>
      <c r="M402" s="129"/>
      <c r="N402" s="131"/>
      <c r="O402" s="1"/>
    </row>
    <row r="403" spans="1:15" ht="12" customHeight="1" x14ac:dyDescent="0.25">
      <c r="A403" s="225"/>
      <c r="B403" s="227"/>
      <c r="C403" s="225"/>
      <c r="D403" s="42" t="s">
        <v>37</v>
      </c>
      <c r="E403" s="28">
        <v>2E-3</v>
      </c>
      <c r="F403" s="28">
        <v>2E-3</v>
      </c>
      <c r="G403" s="28">
        <v>34</v>
      </c>
      <c r="H403" s="28">
        <f t="shared" ref="H403:H417" si="35">E403*G403</f>
        <v>6.8000000000000005E-2</v>
      </c>
      <c r="I403" s="83"/>
      <c r="J403" s="83"/>
      <c r="K403" s="83"/>
      <c r="L403" s="137"/>
      <c r="M403" s="83"/>
      <c r="N403" s="135"/>
      <c r="O403" s="1"/>
    </row>
    <row r="404" spans="1:15" ht="12" customHeight="1" x14ac:dyDescent="0.25">
      <c r="A404" s="51"/>
      <c r="B404" s="42" t="s">
        <v>17</v>
      </c>
      <c r="C404" s="28">
        <v>50</v>
      </c>
      <c r="D404" s="42" t="s">
        <v>27</v>
      </c>
      <c r="E404" s="28">
        <v>0.05</v>
      </c>
      <c r="F404" s="28">
        <v>0.05</v>
      </c>
      <c r="G404" s="28">
        <v>55</v>
      </c>
      <c r="H404" s="28">
        <f t="shared" si="35"/>
        <v>2.75</v>
      </c>
      <c r="I404" s="62"/>
      <c r="J404" s="62"/>
      <c r="K404" s="62"/>
      <c r="L404" s="100"/>
      <c r="M404" s="62"/>
      <c r="N404" s="119"/>
      <c r="O404" s="1"/>
    </row>
    <row r="405" spans="1:15" ht="10.5" customHeight="1" x14ac:dyDescent="0.25">
      <c r="A405" s="224">
        <v>4</v>
      </c>
      <c r="B405" s="229" t="s">
        <v>19</v>
      </c>
      <c r="C405" s="224">
        <v>200</v>
      </c>
      <c r="D405" s="42" t="s">
        <v>25</v>
      </c>
      <c r="E405" s="28">
        <v>0.01</v>
      </c>
      <c r="F405" s="28">
        <f>E405</f>
        <v>0.01</v>
      </c>
      <c r="G405" s="28">
        <v>65</v>
      </c>
      <c r="H405" s="28">
        <f t="shared" si="35"/>
        <v>0.65</v>
      </c>
      <c r="I405" s="209">
        <v>0.05</v>
      </c>
      <c r="J405" s="209">
        <v>2.1999999999999999E-2</v>
      </c>
      <c r="K405" s="209">
        <v>26.17</v>
      </c>
      <c r="L405" s="249">
        <v>104</v>
      </c>
      <c r="M405" s="209">
        <v>394</v>
      </c>
      <c r="N405" s="229" t="s">
        <v>83</v>
      </c>
      <c r="O405" s="1"/>
    </row>
    <row r="406" spans="1:15" ht="12.75" customHeight="1" x14ac:dyDescent="0.25">
      <c r="A406" s="237"/>
      <c r="B406" s="230"/>
      <c r="C406" s="237"/>
      <c r="D406" s="42" t="s">
        <v>39</v>
      </c>
      <c r="E406" s="28">
        <v>7.0000000000000001E-3</v>
      </c>
      <c r="F406" s="28">
        <v>6.0000000000000001E-3</v>
      </c>
      <c r="G406" s="28">
        <v>60</v>
      </c>
      <c r="H406" s="28">
        <f t="shared" si="35"/>
        <v>0.42</v>
      </c>
      <c r="I406" s="218"/>
      <c r="J406" s="218"/>
      <c r="K406" s="218"/>
      <c r="L406" s="250"/>
      <c r="M406" s="218"/>
      <c r="N406" s="230"/>
      <c r="O406" s="1"/>
    </row>
    <row r="407" spans="1:15" ht="12" customHeight="1" x14ac:dyDescent="0.25">
      <c r="A407" s="51"/>
      <c r="B407" s="29" t="s">
        <v>70</v>
      </c>
      <c r="C407" s="30">
        <v>650</v>
      </c>
      <c r="D407" s="42"/>
      <c r="E407" s="28"/>
      <c r="F407" s="28"/>
      <c r="G407" s="28"/>
      <c r="H407" s="28">
        <f t="shared" si="35"/>
        <v>0</v>
      </c>
      <c r="I407" s="101">
        <f>I390+I398+I402+I403+I404+I405</f>
        <v>7.214999999999999</v>
      </c>
      <c r="J407" s="101">
        <f>J390+J398+J402+J403+J404+J405</f>
        <v>7.4320000000000004</v>
      </c>
      <c r="K407" s="101">
        <f>K390+K398+K402+K403+K404+K405</f>
        <v>57.215500000000006</v>
      </c>
      <c r="L407" s="101">
        <f>SUM(L390:L406)</f>
        <v>323.64999999999998</v>
      </c>
      <c r="M407" s="62"/>
      <c r="N407" s="119"/>
      <c r="O407" s="1"/>
    </row>
    <row r="408" spans="1:15" s="5" customFormat="1" ht="12" customHeight="1" x14ac:dyDescent="0.25">
      <c r="A408" s="28"/>
      <c r="B408" s="30" t="s">
        <v>20</v>
      </c>
      <c r="C408" s="28"/>
      <c r="D408" s="42"/>
      <c r="E408" s="28"/>
      <c r="F408" s="28"/>
      <c r="G408" s="28"/>
      <c r="H408" s="28">
        <f t="shared" si="35"/>
        <v>0</v>
      </c>
      <c r="I408" s="64"/>
      <c r="J408" s="64"/>
      <c r="K408" s="64"/>
      <c r="L408" s="64"/>
      <c r="M408" s="30"/>
      <c r="N408" s="55"/>
      <c r="O408" s="7"/>
    </row>
    <row r="409" spans="1:15" s="4" customFormat="1" ht="12" customHeight="1" x14ac:dyDescent="0.25">
      <c r="A409" s="212"/>
      <c r="B409" s="222" t="s">
        <v>163</v>
      </c>
      <c r="C409" s="239">
        <v>60</v>
      </c>
      <c r="D409" s="42" t="s">
        <v>24</v>
      </c>
      <c r="E409" s="28">
        <v>0.01</v>
      </c>
      <c r="F409" s="28">
        <v>0.01</v>
      </c>
      <c r="G409" s="28">
        <v>90</v>
      </c>
      <c r="H409" s="28">
        <f t="shared" si="35"/>
        <v>0.9</v>
      </c>
      <c r="I409" s="251"/>
      <c r="J409" s="251"/>
      <c r="K409" s="251"/>
      <c r="L409" s="251"/>
      <c r="M409" s="251"/>
      <c r="N409" s="257"/>
      <c r="O409" s="3"/>
    </row>
    <row r="410" spans="1:15" ht="12" customHeight="1" x14ac:dyDescent="0.25">
      <c r="A410" s="212"/>
      <c r="B410" s="222"/>
      <c r="C410" s="239"/>
      <c r="D410" s="42" t="s">
        <v>25</v>
      </c>
      <c r="E410" s="28">
        <v>3.0000000000000001E-3</v>
      </c>
      <c r="F410" s="28">
        <v>3.0000000000000001E-3</v>
      </c>
      <c r="G410" s="28">
        <v>65</v>
      </c>
      <c r="H410" s="28">
        <f t="shared" si="35"/>
        <v>0.19500000000000001</v>
      </c>
      <c r="I410" s="251"/>
      <c r="J410" s="251"/>
      <c r="K410" s="251"/>
      <c r="L410" s="251"/>
      <c r="M410" s="251"/>
      <c r="N410" s="257"/>
      <c r="O410" s="1"/>
    </row>
    <row r="411" spans="1:15" ht="12" customHeight="1" x14ac:dyDescent="0.25">
      <c r="A411" s="212"/>
      <c r="B411" s="222"/>
      <c r="C411" s="239"/>
      <c r="D411" s="42" t="s">
        <v>35</v>
      </c>
      <c r="E411" s="28">
        <v>5.0000000000000001E-3</v>
      </c>
      <c r="F411" s="28">
        <v>5.0000000000000001E-3</v>
      </c>
      <c r="G411" s="28">
        <v>80</v>
      </c>
      <c r="H411" s="28">
        <f t="shared" si="35"/>
        <v>0.4</v>
      </c>
      <c r="I411" s="251"/>
      <c r="J411" s="251"/>
      <c r="K411" s="251"/>
      <c r="L411" s="251"/>
      <c r="M411" s="251"/>
      <c r="N411" s="257"/>
      <c r="O411" s="1"/>
    </row>
    <row r="412" spans="1:15" ht="12" customHeight="1" x14ac:dyDescent="0.25">
      <c r="A412" s="212"/>
      <c r="B412" s="222"/>
      <c r="C412" s="239"/>
      <c r="D412" s="42" t="s">
        <v>50</v>
      </c>
      <c r="E412" s="28">
        <v>3.0000000000000001E-3</v>
      </c>
      <c r="F412" s="28">
        <v>3.0000000000000001E-3</v>
      </c>
      <c r="G412" s="28">
        <v>150</v>
      </c>
      <c r="H412" s="28">
        <f t="shared" si="35"/>
        <v>0.45</v>
      </c>
      <c r="I412" s="251"/>
      <c r="J412" s="251"/>
      <c r="K412" s="251"/>
      <c r="L412" s="251"/>
      <c r="M412" s="251"/>
      <c r="N412" s="257"/>
      <c r="O412" s="1"/>
    </row>
    <row r="413" spans="1:15" ht="12" customHeight="1" x14ac:dyDescent="0.25">
      <c r="A413" s="212"/>
      <c r="B413" s="222"/>
      <c r="C413" s="239"/>
      <c r="D413" s="42" t="s">
        <v>37</v>
      </c>
      <c r="E413" s="28">
        <v>3.5000000000000003E-2</v>
      </c>
      <c r="F413" s="28">
        <v>3.5000000000000003E-2</v>
      </c>
      <c r="G413" s="28">
        <v>34</v>
      </c>
      <c r="H413" s="28">
        <f t="shared" si="35"/>
        <v>1.1900000000000002</v>
      </c>
      <c r="I413" s="251"/>
      <c r="J413" s="251"/>
      <c r="K413" s="251"/>
      <c r="L413" s="251"/>
      <c r="M413" s="251"/>
      <c r="N413" s="257"/>
      <c r="O413" s="1"/>
    </row>
    <row r="414" spans="1:15" ht="12" customHeight="1" x14ac:dyDescent="0.25">
      <c r="A414" s="217"/>
      <c r="B414" s="223"/>
      <c r="C414" s="240"/>
      <c r="D414" s="40" t="s">
        <v>87</v>
      </c>
      <c r="E414" s="41">
        <v>2E-3</v>
      </c>
      <c r="F414" s="41">
        <v>2E-3</v>
      </c>
      <c r="G414" s="41">
        <v>160</v>
      </c>
      <c r="H414" s="28">
        <f>E414*G414</f>
        <v>0.32</v>
      </c>
      <c r="I414" s="92">
        <v>1.8</v>
      </c>
      <c r="J414" s="92">
        <v>2.125</v>
      </c>
      <c r="K414" s="102">
        <v>13.875</v>
      </c>
      <c r="L414" s="102">
        <v>81.825000000000003</v>
      </c>
      <c r="M414" s="92">
        <v>140201</v>
      </c>
      <c r="N414" s="120" t="s">
        <v>68</v>
      </c>
      <c r="O414" s="1"/>
    </row>
    <row r="415" spans="1:15" s="4" customFormat="1" ht="12" customHeight="1" x14ac:dyDescent="0.25">
      <c r="A415" s="211">
        <v>2</v>
      </c>
      <c r="B415" s="229" t="s">
        <v>120</v>
      </c>
      <c r="C415" s="224">
        <v>200</v>
      </c>
      <c r="D415" s="42" t="s">
        <v>26</v>
      </c>
      <c r="E415" s="28">
        <v>2.0000000000000001E-4</v>
      </c>
      <c r="F415" s="28">
        <v>2.0000000000000001E-4</v>
      </c>
      <c r="G415" s="28">
        <v>750</v>
      </c>
      <c r="H415" s="28">
        <f t="shared" si="35"/>
        <v>0.15</v>
      </c>
      <c r="I415" s="209">
        <v>0.06</v>
      </c>
      <c r="J415" s="209">
        <v>0.02</v>
      </c>
      <c r="K415" s="209">
        <v>9.99</v>
      </c>
      <c r="L415" s="209">
        <f>(I415+K415)*4 +J415*9</f>
        <v>40.380000000000003</v>
      </c>
      <c r="M415" s="209">
        <v>411</v>
      </c>
      <c r="N415" s="229" t="s">
        <v>83</v>
      </c>
      <c r="O415" s="3"/>
    </row>
    <row r="416" spans="1:15" ht="12" customHeight="1" x14ac:dyDescent="0.25">
      <c r="A416" s="217"/>
      <c r="B416" s="230"/>
      <c r="C416" s="214"/>
      <c r="D416" s="42" t="s">
        <v>25</v>
      </c>
      <c r="E416" s="43">
        <v>0.01</v>
      </c>
      <c r="F416" s="28">
        <v>0.01</v>
      </c>
      <c r="G416" s="28">
        <v>65</v>
      </c>
      <c r="H416" s="28">
        <f t="shared" si="35"/>
        <v>0.65</v>
      </c>
      <c r="I416" s="218"/>
      <c r="J416" s="218"/>
      <c r="K416" s="218"/>
      <c r="L416" s="218"/>
      <c r="M416" s="218"/>
      <c r="N416" s="230"/>
      <c r="O416" s="1"/>
    </row>
    <row r="417" spans="1:15" ht="12" customHeight="1" x14ac:dyDescent="0.25">
      <c r="A417" s="49"/>
      <c r="B417" s="103" t="s">
        <v>41</v>
      </c>
      <c r="C417" s="65">
        <v>4</v>
      </c>
      <c r="D417" s="40" t="s">
        <v>99</v>
      </c>
      <c r="E417" s="41">
        <v>5.0000000000000001E-3</v>
      </c>
      <c r="F417" s="41">
        <v>5.0000000000000001E-3</v>
      </c>
      <c r="G417" s="41">
        <v>18</v>
      </c>
      <c r="H417" s="28">
        <f t="shared" si="35"/>
        <v>0.09</v>
      </c>
      <c r="I417" s="42"/>
      <c r="J417" s="42"/>
      <c r="K417" s="42"/>
      <c r="L417" s="42"/>
      <c r="M417" s="42"/>
      <c r="N417" s="57"/>
      <c r="O417" s="1"/>
    </row>
    <row r="418" spans="1:15" s="5" customFormat="1" ht="12" customHeight="1" x14ac:dyDescent="0.25">
      <c r="A418" s="28"/>
      <c r="B418" s="29" t="s">
        <v>71</v>
      </c>
      <c r="C418" s="30">
        <v>250</v>
      </c>
      <c r="D418" s="29"/>
      <c r="E418" s="30"/>
      <c r="F418" s="30"/>
      <c r="G418" s="30"/>
      <c r="H418" s="64"/>
      <c r="I418" s="54">
        <f>SUM(I409:I417)</f>
        <v>1.86</v>
      </c>
      <c r="J418" s="54">
        <f>SUM(J409:J417)</f>
        <v>2.145</v>
      </c>
      <c r="K418" s="54">
        <f>SUM(K409:K417)</f>
        <v>23.865000000000002</v>
      </c>
      <c r="L418" s="54">
        <f>SUM(L409:L417)</f>
        <v>122.20500000000001</v>
      </c>
      <c r="M418" s="30"/>
      <c r="N418" s="30"/>
      <c r="O418" s="7"/>
    </row>
    <row r="419" spans="1:15" s="7" customFormat="1" ht="12" customHeight="1" x14ac:dyDescent="0.2">
      <c r="A419" s="71"/>
      <c r="B419" s="104" t="s">
        <v>21</v>
      </c>
      <c r="C419" s="71"/>
      <c r="D419" s="42"/>
      <c r="E419" s="28"/>
      <c r="F419" s="28"/>
      <c r="G419" s="28"/>
      <c r="H419" s="112">
        <f>SUM(H375:H418)</f>
        <v>66.376000000000019</v>
      </c>
      <c r="I419" s="54">
        <f>I382+I407+I418</f>
        <v>22.974999999999998</v>
      </c>
      <c r="J419" s="54">
        <f>J382+J407+J418</f>
        <v>27.766999999999999</v>
      </c>
      <c r="K419" s="54">
        <f>K382+K407+K418</f>
        <v>155.27050000000003</v>
      </c>
      <c r="L419" s="54">
        <f>L382+L407+L418</f>
        <v>961.71500000000003</v>
      </c>
      <c r="M419" s="30"/>
      <c r="N419" s="30"/>
    </row>
    <row r="420" spans="1:15" ht="11.25" customHeight="1" x14ac:dyDescent="0.25">
      <c r="A420" s="254" t="s">
        <v>77</v>
      </c>
      <c r="B420" s="255"/>
      <c r="C420" s="255"/>
      <c r="D420" s="255"/>
      <c r="E420" s="255"/>
      <c r="F420" s="255"/>
      <c r="G420" s="255"/>
      <c r="H420" s="255"/>
      <c r="I420" s="255"/>
      <c r="J420" s="255"/>
      <c r="K420" s="255"/>
      <c r="L420" s="255"/>
      <c r="M420" s="255"/>
      <c r="N420" s="256"/>
      <c r="O420" s="1"/>
    </row>
    <row r="421" spans="1:15" s="5" customFormat="1" ht="20.25" customHeight="1" x14ac:dyDescent="0.25">
      <c r="A421" s="36" t="s">
        <v>0</v>
      </c>
      <c r="B421" s="28"/>
      <c r="C421" s="252" t="s">
        <v>109</v>
      </c>
      <c r="D421" s="78" t="s">
        <v>2</v>
      </c>
      <c r="E421" s="78" t="s">
        <v>3</v>
      </c>
      <c r="F421" s="78" t="s">
        <v>4</v>
      </c>
      <c r="G421" s="80" t="s">
        <v>5</v>
      </c>
      <c r="H421" s="78" t="s">
        <v>6</v>
      </c>
      <c r="I421" s="36" t="s">
        <v>7</v>
      </c>
      <c r="J421" s="36" t="s">
        <v>8</v>
      </c>
      <c r="K421" s="36" t="s">
        <v>9</v>
      </c>
      <c r="L421" s="36" t="s">
        <v>10</v>
      </c>
      <c r="M421" s="36" t="s">
        <v>11</v>
      </c>
      <c r="N421" s="36" t="s">
        <v>12</v>
      </c>
      <c r="O421" s="7"/>
    </row>
    <row r="422" spans="1:15" s="5" customFormat="1" ht="14.25" customHeight="1" x14ac:dyDescent="0.25">
      <c r="A422" s="36"/>
      <c r="B422" s="105" t="s">
        <v>13</v>
      </c>
      <c r="C422" s="253"/>
      <c r="D422" s="38"/>
      <c r="E422" s="36" t="s">
        <v>14</v>
      </c>
      <c r="F422" s="36" t="s">
        <v>14</v>
      </c>
      <c r="G422" s="39" t="s">
        <v>15</v>
      </c>
      <c r="H422" s="36" t="s">
        <v>16</v>
      </c>
      <c r="I422" s="36" t="s">
        <v>14</v>
      </c>
      <c r="J422" s="36" t="s">
        <v>14</v>
      </c>
      <c r="K422" s="36" t="s">
        <v>14</v>
      </c>
      <c r="L422" s="36" t="s">
        <v>14</v>
      </c>
      <c r="M422" s="36"/>
      <c r="N422" s="36"/>
      <c r="O422" s="7"/>
    </row>
    <row r="423" spans="1:15" s="5" customFormat="1" ht="12" customHeight="1" x14ac:dyDescent="0.25">
      <c r="A423" s="211">
        <v>1</v>
      </c>
      <c r="B423" s="206" t="s">
        <v>129</v>
      </c>
      <c r="C423" s="211">
        <v>200</v>
      </c>
      <c r="D423" s="40" t="s">
        <v>44</v>
      </c>
      <c r="E423" s="41">
        <v>0.02</v>
      </c>
      <c r="F423" s="41">
        <v>0.02</v>
      </c>
      <c r="G423" s="41">
        <v>65</v>
      </c>
      <c r="H423" s="41">
        <f>E423*G423</f>
        <v>1.3</v>
      </c>
      <c r="I423" s="209">
        <v>6.21</v>
      </c>
      <c r="J423" s="209">
        <v>7.08</v>
      </c>
      <c r="K423" s="209">
        <v>30.91</v>
      </c>
      <c r="L423" s="236">
        <f>(I423+K423)*4 +J423*9</f>
        <v>212.2</v>
      </c>
      <c r="M423" s="209">
        <v>147</v>
      </c>
      <c r="N423" s="209" t="s">
        <v>68</v>
      </c>
      <c r="O423" s="7"/>
    </row>
    <row r="424" spans="1:15" s="4" customFormat="1" ht="12" customHeight="1" x14ac:dyDescent="0.25">
      <c r="A424" s="212"/>
      <c r="B424" s="207"/>
      <c r="C424" s="212"/>
      <c r="D424" s="42" t="s">
        <v>24</v>
      </c>
      <c r="E424" s="28">
        <v>4.4999999999999998E-2</v>
      </c>
      <c r="F424" s="28">
        <v>4.4999999999999998E-2</v>
      </c>
      <c r="G424" s="28">
        <v>90</v>
      </c>
      <c r="H424" s="28">
        <f t="shared" ref="H424:H461" si="36">E424*G424</f>
        <v>4.05</v>
      </c>
      <c r="I424" s="233"/>
      <c r="J424" s="210"/>
      <c r="K424" s="210"/>
      <c r="L424" s="210"/>
      <c r="M424" s="210"/>
      <c r="N424" s="210"/>
      <c r="O424" s="3"/>
    </row>
    <row r="425" spans="1:15" ht="12" customHeight="1" x14ac:dyDescent="0.25">
      <c r="A425" s="217"/>
      <c r="B425" s="208"/>
      <c r="C425" s="217"/>
      <c r="D425" s="42" t="s">
        <v>25</v>
      </c>
      <c r="E425" s="28">
        <v>3.0000000000000001E-3</v>
      </c>
      <c r="F425" s="28">
        <v>3.0000000000000001E-3</v>
      </c>
      <c r="G425" s="28">
        <v>65</v>
      </c>
      <c r="H425" s="28">
        <f t="shared" si="36"/>
        <v>0.19500000000000001</v>
      </c>
      <c r="I425" s="218"/>
      <c r="J425" s="228"/>
      <c r="K425" s="228"/>
      <c r="L425" s="228"/>
      <c r="M425" s="228"/>
      <c r="N425" s="228"/>
      <c r="O425" s="1"/>
    </row>
    <row r="426" spans="1:15" s="4" customFormat="1" ht="12" customHeight="1" x14ac:dyDescent="0.25">
      <c r="A426" s="212"/>
      <c r="B426" s="207" t="s">
        <v>81</v>
      </c>
      <c r="C426" s="212"/>
      <c r="D426" s="42" t="s">
        <v>26</v>
      </c>
      <c r="E426" s="28">
        <v>2.0000000000000001E-4</v>
      </c>
      <c r="F426" s="28">
        <v>2.0000000000000001E-4</v>
      </c>
      <c r="G426" s="28">
        <v>750</v>
      </c>
      <c r="H426" s="28">
        <f t="shared" si="36"/>
        <v>0.15</v>
      </c>
      <c r="I426" s="247"/>
      <c r="J426" s="248"/>
      <c r="K426" s="248"/>
      <c r="L426" s="248"/>
      <c r="M426" s="248"/>
      <c r="N426" s="248"/>
      <c r="O426" s="3"/>
    </row>
    <row r="427" spans="1:15" ht="12" customHeight="1" x14ac:dyDescent="0.25">
      <c r="A427" s="217"/>
      <c r="B427" s="208"/>
      <c r="C427" s="217"/>
      <c r="D427" s="42" t="s">
        <v>25</v>
      </c>
      <c r="E427" s="28">
        <v>0.01</v>
      </c>
      <c r="F427" s="28">
        <v>0.01</v>
      </c>
      <c r="G427" s="28">
        <v>65</v>
      </c>
      <c r="H427" s="28">
        <f t="shared" si="36"/>
        <v>0.65</v>
      </c>
      <c r="I427" s="247"/>
      <c r="J427" s="248"/>
      <c r="K427" s="248"/>
      <c r="L427" s="248"/>
      <c r="M427" s="248"/>
      <c r="N427" s="248"/>
      <c r="O427" s="1"/>
    </row>
    <row r="428" spans="1:15" ht="12" customHeight="1" x14ac:dyDescent="0.25">
      <c r="A428" s="42"/>
      <c r="B428" s="42" t="s">
        <v>17</v>
      </c>
      <c r="C428" s="28">
        <v>30</v>
      </c>
      <c r="D428" s="42" t="s">
        <v>27</v>
      </c>
      <c r="E428" s="28">
        <v>0.03</v>
      </c>
      <c r="F428" s="28">
        <v>0.03</v>
      </c>
      <c r="G428" s="28">
        <v>55</v>
      </c>
      <c r="H428" s="28">
        <f t="shared" si="36"/>
        <v>1.65</v>
      </c>
      <c r="I428" s="28"/>
      <c r="J428" s="28"/>
      <c r="K428" s="28"/>
      <c r="L428" s="42"/>
      <c r="M428" s="28"/>
      <c r="N428" s="28"/>
      <c r="O428" s="1"/>
    </row>
    <row r="429" spans="1:15" ht="12" customHeight="1" x14ac:dyDescent="0.25">
      <c r="A429" s="28"/>
      <c r="B429" s="29" t="s">
        <v>69</v>
      </c>
      <c r="C429" s="30">
        <f>SUM(C423:C428)</f>
        <v>230</v>
      </c>
      <c r="D429" s="29"/>
      <c r="E429" s="30"/>
      <c r="F429" s="30"/>
      <c r="G429" s="30"/>
      <c r="H429" s="28"/>
      <c r="I429" s="54">
        <f>SUM(I423:I428)</f>
        <v>6.21</v>
      </c>
      <c r="J429" s="54">
        <f>SUM(J423:J428)</f>
        <v>7.08</v>
      </c>
      <c r="K429" s="54">
        <f>SUM(K423:K428)</f>
        <v>30.91</v>
      </c>
      <c r="L429" s="54">
        <f>SUM(L423:L428)</f>
        <v>212.2</v>
      </c>
      <c r="M429" s="28"/>
      <c r="N429" s="28"/>
      <c r="O429" s="1"/>
    </row>
    <row r="430" spans="1:15" ht="12" customHeight="1" x14ac:dyDescent="0.25">
      <c r="A430" s="28"/>
      <c r="B430" s="29" t="s">
        <v>149</v>
      </c>
      <c r="C430" s="30"/>
      <c r="D430" s="29"/>
      <c r="E430" s="30"/>
      <c r="F430" s="30"/>
      <c r="G430" s="30"/>
      <c r="H430" s="28"/>
      <c r="I430" s="54"/>
      <c r="J430" s="54"/>
      <c r="K430" s="54"/>
      <c r="L430" s="54"/>
      <c r="M430" s="28"/>
      <c r="N430" s="28"/>
      <c r="O430" s="1"/>
    </row>
    <row r="431" spans="1:15" ht="12" customHeight="1" x14ac:dyDescent="0.25">
      <c r="A431" s="28"/>
      <c r="B431" s="42" t="s">
        <v>150</v>
      </c>
      <c r="C431" s="28">
        <v>35</v>
      </c>
      <c r="D431" s="42" t="s">
        <v>151</v>
      </c>
      <c r="E431" s="28">
        <v>3.3000000000000002E-2</v>
      </c>
      <c r="F431" s="28">
        <v>3.3000000000000002E-2</v>
      </c>
      <c r="G431" s="28">
        <v>160</v>
      </c>
      <c r="H431" s="28">
        <f t="shared" si="36"/>
        <v>5.28</v>
      </c>
      <c r="I431" s="63"/>
      <c r="J431" s="63"/>
      <c r="K431" s="63"/>
      <c r="L431" s="63"/>
      <c r="M431" s="28"/>
      <c r="N431" s="28"/>
      <c r="O431" s="1"/>
    </row>
    <row r="432" spans="1:15" s="5" customFormat="1" ht="12" customHeight="1" x14ac:dyDescent="0.25">
      <c r="A432" s="28"/>
      <c r="B432" s="30" t="s">
        <v>52</v>
      </c>
      <c r="C432" s="28"/>
      <c r="D432" s="29"/>
      <c r="E432" s="30"/>
      <c r="F432" s="30"/>
      <c r="G432" s="30"/>
      <c r="H432" s="30"/>
      <c r="I432" s="30"/>
      <c r="J432" s="30"/>
      <c r="K432" s="30"/>
      <c r="L432" s="44"/>
      <c r="M432" s="30"/>
      <c r="N432" s="30"/>
      <c r="O432" s="7"/>
    </row>
    <row r="433" spans="1:15" ht="15.75" customHeight="1" x14ac:dyDescent="0.25">
      <c r="A433" s="224">
        <v>1</v>
      </c>
      <c r="B433" s="226" t="s">
        <v>112</v>
      </c>
      <c r="C433" s="242">
        <v>200</v>
      </c>
      <c r="D433" s="42" t="s">
        <v>47</v>
      </c>
      <c r="E433" s="28">
        <v>4.4999999999999998E-2</v>
      </c>
      <c r="F433" s="28">
        <v>4.2999999999999997E-2</v>
      </c>
      <c r="G433" s="28">
        <v>37</v>
      </c>
      <c r="H433" s="28">
        <f>E433*G433</f>
        <v>1.665</v>
      </c>
      <c r="I433" s="243">
        <v>1.476</v>
      </c>
      <c r="J433" s="241">
        <v>2.7360000000000002</v>
      </c>
      <c r="K433" s="241">
        <v>9.1080000000000005</v>
      </c>
      <c r="L433" s="241">
        <v>83.4</v>
      </c>
      <c r="M433" s="241">
        <v>80</v>
      </c>
      <c r="N433" s="241" t="s">
        <v>68</v>
      </c>
      <c r="O433" s="1"/>
    </row>
    <row r="434" spans="1:15" ht="12" customHeight="1" x14ac:dyDescent="0.25">
      <c r="A434" s="225"/>
      <c r="B434" s="227"/>
      <c r="C434" s="239"/>
      <c r="D434" s="42" t="s">
        <v>28</v>
      </c>
      <c r="E434" s="28">
        <v>2.8000000000000001E-2</v>
      </c>
      <c r="F434" s="28">
        <v>2.5000000000000001E-2</v>
      </c>
      <c r="G434" s="28">
        <v>30</v>
      </c>
      <c r="H434" s="28">
        <f>E434*G434</f>
        <v>0.84</v>
      </c>
      <c r="I434" s="243"/>
      <c r="J434" s="239"/>
      <c r="K434" s="239"/>
      <c r="L434" s="239"/>
      <c r="M434" s="239"/>
      <c r="N434" s="239"/>
      <c r="O434" s="1"/>
    </row>
    <row r="435" spans="1:15" ht="12" customHeight="1" x14ac:dyDescent="0.25">
      <c r="A435" s="225"/>
      <c r="B435" s="227"/>
      <c r="C435" s="239"/>
      <c r="D435" s="42" t="s">
        <v>31</v>
      </c>
      <c r="E435" s="28">
        <v>2.8000000000000001E-2</v>
      </c>
      <c r="F435" s="28">
        <v>2.5000000000000001E-2</v>
      </c>
      <c r="G435" s="28">
        <v>40</v>
      </c>
      <c r="H435" s="28">
        <f>E435*G435</f>
        <v>1.1200000000000001</v>
      </c>
      <c r="I435" s="243"/>
      <c r="J435" s="239"/>
      <c r="K435" s="239"/>
      <c r="L435" s="239"/>
      <c r="M435" s="239"/>
      <c r="N435" s="239"/>
      <c r="O435" s="1"/>
    </row>
    <row r="436" spans="1:15" ht="12" customHeight="1" x14ac:dyDescent="0.25">
      <c r="A436" s="225"/>
      <c r="B436" s="227"/>
      <c r="C436" s="239"/>
      <c r="D436" s="42" t="s">
        <v>32</v>
      </c>
      <c r="E436" s="28">
        <v>5.0000000000000001E-3</v>
      </c>
      <c r="F436" s="28">
        <v>3.0000000000000001E-3</v>
      </c>
      <c r="G436" s="28">
        <v>30</v>
      </c>
      <c r="H436" s="28">
        <f t="shared" ref="H436" si="37">E436*G436</f>
        <v>0.15</v>
      </c>
      <c r="I436" s="243"/>
      <c r="J436" s="239"/>
      <c r="K436" s="239"/>
      <c r="L436" s="239"/>
      <c r="M436" s="239"/>
      <c r="N436" s="239"/>
      <c r="O436" s="1"/>
    </row>
    <row r="437" spans="1:15" ht="12" customHeight="1" x14ac:dyDescent="0.25">
      <c r="A437" s="225"/>
      <c r="B437" s="227"/>
      <c r="C437" s="239"/>
      <c r="D437" s="42" t="s">
        <v>30</v>
      </c>
      <c r="E437" s="28">
        <v>3.0000000000000001E-3</v>
      </c>
      <c r="F437" s="28">
        <v>2E-3</v>
      </c>
      <c r="G437" s="28">
        <v>40</v>
      </c>
      <c r="H437" s="41">
        <f t="shared" si="36"/>
        <v>0.12</v>
      </c>
      <c r="I437" s="243"/>
      <c r="J437" s="239"/>
      <c r="K437" s="239"/>
      <c r="L437" s="239"/>
      <c r="M437" s="239"/>
      <c r="N437" s="239"/>
      <c r="O437" s="1"/>
    </row>
    <row r="438" spans="1:15" ht="12" customHeight="1" x14ac:dyDescent="0.25">
      <c r="A438" s="225"/>
      <c r="B438" s="227"/>
      <c r="C438" s="239"/>
      <c r="D438" s="42" t="s">
        <v>45</v>
      </c>
      <c r="E438" s="28">
        <v>2E-3</v>
      </c>
      <c r="F438" s="28">
        <v>2E-3</v>
      </c>
      <c r="G438" s="28">
        <v>160</v>
      </c>
      <c r="H438" s="41">
        <f t="shared" si="36"/>
        <v>0.32</v>
      </c>
      <c r="I438" s="243"/>
      <c r="J438" s="239"/>
      <c r="K438" s="239"/>
      <c r="L438" s="239"/>
      <c r="M438" s="239"/>
      <c r="N438" s="239"/>
      <c r="O438" s="1"/>
    </row>
    <row r="439" spans="1:15" ht="12" customHeight="1" x14ac:dyDescent="0.25">
      <c r="A439" s="225"/>
      <c r="B439" s="227"/>
      <c r="C439" s="239"/>
      <c r="D439" s="42" t="s">
        <v>55</v>
      </c>
      <c r="E439" s="28">
        <v>2E-3</v>
      </c>
      <c r="F439" s="28">
        <v>2E-3</v>
      </c>
      <c r="G439" s="28">
        <v>313</v>
      </c>
      <c r="H439" s="41">
        <f t="shared" si="36"/>
        <v>0.626</v>
      </c>
      <c r="I439" s="243"/>
      <c r="J439" s="239"/>
      <c r="K439" s="239"/>
      <c r="L439" s="239"/>
      <c r="M439" s="239"/>
      <c r="N439" s="239"/>
      <c r="O439" s="1"/>
    </row>
    <row r="440" spans="1:15" s="4" customFormat="1" ht="12" customHeight="1" x14ac:dyDescent="0.25">
      <c r="A440" s="211">
        <v>2</v>
      </c>
      <c r="B440" s="221" t="s">
        <v>147</v>
      </c>
      <c r="C440" s="211" t="s">
        <v>111</v>
      </c>
      <c r="D440" s="42" t="s">
        <v>93</v>
      </c>
      <c r="E440" s="28">
        <v>5.3999999999999999E-2</v>
      </c>
      <c r="F440" s="28">
        <v>0.05</v>
      </c>
      <c r="G440" s="28">
        <v>680</v>
      </c>
      <c r="H440" s="28">
        <f t="shared" ref="H440" si="38">E440*G440</f>
        <v>36.72</v>
      </c>
      <c r="I440" s="211">
        <v>7.4690000000000003</v>
      </c>
      <c r="J440" s="211">
        <v>8.24</v>
      </c>
      <c r="K440" s="211">
        <v>8.4209999999999994</v>
      </c>
      <c r="L440" s="244">
        <v>139.97900000000001</v>
      </c>
      <c r="M440" s="211">
        <v>229</v>
      </c>
      <c r="N440" s="211" t="s">
        <v>68</v>
      </c>
      <c r="O440" s="3"/>
    </row>
    <row r="441" spans="1:15" ht="12" customHeight="1" x14ac:dyDescent="0.25">
      <c r="A441" s="212"/>
      <c r="B441" s="222"/>
      <c r="C441" s="212"/>
      <c r="D441" s="42" t="s">
        <v>35</v>
      </c>
      <c r="E441" s="28">
        <v>5.0000000000000001E-3</v>
      </c>
      <c r="F441" s="28">
        <v>5.0000000000000001E-3</v>
      </c>
      <c r="G441" s="28">
        <v>80</v>
      </c>
      <c r="H441" s="28">
        <f t="shared" si="36"/>
        <v>0.4</v>
      </c>
      <c r="I441" s="212"/>
      <c r="J441" s="213"/>
      <c r="K441" s="213"/>
      <c r="L441" s="213"/>
      <c r="M441" s="213"/>
      <c r="N441" s="213"/>
      <c r="O441" s="1"/>
    </row>
    <row r="442" spans="1:15" ht="12" customHeight="1" x14ac:dyDescent="0.25">
      <c r="A442" s="212"/>
      <c r="B442" s="222"/>
      <c r="C442" s="212"/>
      <c r="D442" s="42" t="s">
        <v>32</v>
      </c>
      <c r="E442" s="28">
        <v>5.0000000000000001E-3</v>
      </c>
      <c r="F442" s="28">
        <v>3.0000000000000001E-3</v>
      </c>
      <c r="G442" s="28">
        <v>30</v>
      </c>
      <c r="H442" s="28">
        <f t="shared" si="36"/>
        <v>0.15</v>
      </c>
      <c r="I442" s="212"/>
      <c r="J442" s="213"/>
      <c r="K442" s="213"/>
      <c r="L442" s="213"/>
      <c r="M442" s="213"/>
      <c r="N442" s="213"/>
      <c r="O442" s="1"/>
    </row>
    <row r="443" spans="1:15" ht="12" customHeight="1" x14ac:dyDescent="0.25">
      <c r="A443" s="212"/>
      <c r="B443" s="222"/>
      <c r="C443" s="212"/>
      <c r="D443" s="42" t="s">
        <v>45</v>
      </c>
      <c r="E443" s="28">
        <v>4.0000000000000001E-3</v>
      </c>
      <c r="F443" s="28">
        <v>4.0000000000000001E-3</v>
      </c>
      <c r="G443" s="28">
        <v>160</v>
      </c>
      <c r="H443" s="28">
        <f t="shared" si="36"/>
        <v>0.64</v>
      </c>
      <c r="I443" s="212"/>
      <c r="J443" s="213"/>
      <c r="K443" s="213"/>
      <c r="L443" s="213"/>
      <c r="M443" s="213"/>
      <c r="N443" s="213"/>
      <c r="O443" s="1"/>
    </row>
    <row r="444" spans="1:15" ht="12" customHeight="1" x14ac:dyDescent="0.25">
      <c r="A444" s="212"/>
      <c r="B444" s="222"/>
      <c r="C444" s="212"/>
      <c r="D444" s="42" t="s">
        <v>27</v>
      </c>
      <c r="E444" s="28">
        <v>0.01</v>
      </c>
      <c r="F444" s="28">
        <v>0.01</v>
      </c>
      <c r="G444" s="28">
        <v>55</v>
      </c>
      <c r="H444" s="28">
        <f t="shared" si="36"/>
        <v>0.55000000000000004</v>
      </c>
      <c r="I444" s="217"/>
      <c r="J444" s="214"/>
      <c r="K444" s="214"/>
      <c r="L444" s="214"/>
      <c r="M444" s="214"/>
      <c r="N444" s="214"/>
      <c r="O444" s="1"/>
    </row>
    <row r="445" spans="1:15" ht="12" customHeight="1" x14ac:dyDescent="0.25">
      <c r="A445" s="212"/>
      <c r="B445" s="222"/>
      <c r="C445" s="212"/>
      <c r="D445" s="42" t="s">
        <v>30</v>
      </c>
      <c r="E445" s="28">
        <v>3.0000000000000001E-3</v>
      </c>
      <c r="F445" s="28">
        <v>2E-3</v>
      </c>
      <c r="G445" s="28">
        <v>40</v>
      </c>
      <c r="H445" s="28">
        <f t="shared" si="36"/>
        <v>0.12</v>
      </c>
      <c r="I445" s="143"/>
      <c r="J445" s="133"/>
      <c r="K445" s="133"/>
      <c r="L445" s="133"/>
      <c r="M445" s="133"/>
      <c r="N445" s="133"/>
      <c r="O445" s="1"/>
    </row>
    <row r="446" spans="1:15" ht="12" customHeight="1" x14ac:dyDescent="0.25">
      <c r="A446" s="212"/>
      <c r="B446" s="222"/>
      <c r="C446" s="212"/>
      <c r="D446" s="42" t="s">
        <v>54</v>
      </c>
      <c r="E446" s="28">
        <v>2E-3</v>
      </c>
      <c r="F446" s="28">
        <v>2E-3</v>
      </c>
      <c r="G446" s="28">
        <v>357</v>
      </c>
      <c r="H446" s="28">
        <f t="shared" si="36"/>
        <v>0.71399999999999997</v>
      </c>
      <c r="I446" s="215">
        <v>0.36499999999999999</v>
      </c>
      <c r="J446" s="215">
        <v>1.2490000000000001</v>
      </c>
      <c r="K446" s="215">
        <v>1.4670000000000001</v>
      </c>
      <c r="L446" s="245">
        <v>18.524999999999999</v>
      </c>
      <c r="M446" s="215">
        <v>372</v>
      </c>
      <c r="N446" s="209" t="s">
        <v>68</v>
      </c>
      <c r="O446" s="1"/>
    </row>
    <row r="447" spans="1:15" ht="12" customHeight="1" x14ac:dyDescent="0.25">
      <c r="A447" s="212"/>
      <c r="B447" s="222"/>
      <c r="C447" s="212"/>
      <c r="D447" s="40" t="s">
        <v>37</v>
      </c>
      <c r="E447" s="41">
        <v>3.0000000000000001E-3</v>
      </c>
      <c r="F447" s="41">
        <v>3.0000000000000001E-3</v>
      </c>
      <c r="G447" s="41">
        <v>34</v>
      </c>
      <c r="H447" s="41">
        <f>E447*G447</f>
        <v>0.10200000000000001</v>
      </c>
      <c r="I447" s="216"/>
      <c r="J447" s="216"/>
      <c r="K447" s="216"/>
      <c r="L447" s="246"/>
      <c r="M447" s="216"/>
      <c r="N447" s="218"/>
      <c r="O447" s="1"/>
    </row>
    <row r="448" spans="1:15" ht="12" customHeight="1" x14ac:dyDescent="0.25">
      <c r="A448" s="217"/>
      <c r="B448" s="223"/>
      <c r="C448" s="217"/>
      <c r="D448" s="40" t="s">
        <v>113</v>
      </c>
      <c r="E448" s="41">
        <v>2.5000000000000001E-2</v>
      </c>
      <c r="F448" s="41">
        <v>2.5000000000000001E-2</v>
      </c>
      <c r="G448" s="41">
        <v>44</v>
      </c>
      <c r="H448" s="41">
        <f t="shared" si="36"/>
        <v>1.1000000000000001</v>
      </c>
      <c r="I448" s="106">
        <v>1.6820999999999999</v>
      </c>
      <c r="J448" s="106">
        <v>2.02</v>
      </c>
      <c r="K448" s="106">
        <v>17.52</v>
      </c>
      <c r="L448" s="107">
        <v>94.99</v>
      </c>
      <c r="M448" s="106">
        <v>330</v>
      </c>
      <c r="N448" s="92" t="s">
        <v>83</v>
      </c>
      <c r="O448" s="1"/>
    </row>
    <row r="449" spans="1:15" s="4" customFormat="1" ht="12" customHeight="1" x14ac:dyDescent="0.25">
      <c r="A449" s="211">
        <v>3</v>
      </c>
      <c r="B449" s="206" t="s">
        <v>42</v>
      </c>
      <c r="C449" s="211">
        <v>200</v>
      </c>
      <c r="D449" s="42" t="s">
        <v>48</v>
      </c>
      <c r="E449" s="28">
        <v>4.0000000000000001E-3</v>
      </c>
      <c r="F449" s="28">
        <v>4.0000000000000001E-3</v>
      </c>
      <c r="G449" s="28">
        <v>120</v>
      </c>
      <c r="H449" s="28">
        <f t="shared" si="36"/>
        <v>0.48</v>
      </c>
      <c r="I449" s="219">
        <v>0.16</v>
      </c>
      <c r="J449" s="219">
        <v>0.16</v>
      </c>
      <c r="K449" s="219">
        <v>23.88</v>
      </c>
      <c r="L449" s="219">
        <f>(I449+K449)*4 +J449*9</f>
        <v>97.6</v>
      </c>
      <c r="M449" s="219">
        <v>390</v>
      </c>
      <c r="N449" s="209" t="s">
        <v>68</v>
      </c>
      <c r="O449" s="3"/>
    </row>
    <row r="450" spans="1:15" ht="12" customHeight="1" x14ac:dyDescent="0.25">
      <c r="A450" s="217"/>
      <c r="B450" s="208"/>
      <c r="C450" s="217"/>
      <c r="D450" s="42" t="s">
        <v>25</v>
      </c>
      <c r="E450" s="28">
        <v>0.01</v>
      </c>
      <c r="F450" s="28">
        <v>0.01</v>
      </c>
      <c r="G450" s="28">
        <v>65</v>
      </c>
      <c r="H450" s="28">
        <f t="shared" si="36"/>
        <v>0.65</v>
      </c>
      <c r="I450" s="220"/>
      <c r="J450" s="220"/>
      <c r="K450" s="220"/>
      <c r="L450" s="220"/>
      <c r="M450" s="220"/>
      <c r="N450" s="218"/>
      <c r="O450" s="1"/>
    </row>
    <row r="451" spans="1:15" ht="12" customHeight="1" x14ac:dyDescent="0.25">
      <c r="A451" s="106"/>
      <c r="B451" s="42" t="s">
        <v>17</v>
      </c>
      <c r="C451" s="95">
        <v>50</v>
      </c>
      <c r="D451" s="42" t="s">
        <v>27</v>
      </c>
      <c r="E451" s="28">
        <v>0.05</v>
      </c>
      <c r="F451" s="28">
        <v>0.05</v>
      </c>
      <c r="G451" s="28">
        <v>55</v>
      </c>
      <c r="H451" s="28">
        <f t="shared" si="36"/>
        <v>2.75</v>
      </c>
      <c r="I451" s="63">
        <v>4</v>
      </c>
      <c r="J451" s="63">
        <v>1.5</v>
      </c>
      <c r="K451" s="63">
        <v>25</v>
      </c>
      <c r="L451" s="47">
        <v>129.5</v>
      </c>
      <c r="M451" s="63">
        <v>200102</v>
      </c>
      <c r="N451" s="63" t="s">
        <v>68</v>
      </c>
      <c r="O451" s="1"/>
    </row>
    <row r="452" spans="1:15" ht="12" customHeight="1" x14ac:dyDescent="0.25">
      <c r="A452" s="69"/>
      <c r="B452" s="29" t="s">
        <v>70</v>
      </c>
      <c r="C452" s="30">
        <v>615</v>
      </c>
      <c r="D452" s="42"/>
      <c r="E452" s="28"/>
      <c r="F452" s="28"/>
      <c r="G452" s="28"/>
      <c r="H452" s="28"/>
      <c r="I452" s="54">
        <f>SUM(I433:I451)</f>
        <v>15.152100000000001</v>
      </c>
      <c r="J452" s="54">
        <f t="shared" ref="J452:L452" si="39">SUM(J433:J451)</f>
        <v>15.905000000000001</v>
      </c>
      <c r="K452" s="54">
        <f t="shared" si="39"/>
        <v>85.396000000000001</v>
      </c>
      <c r="L452" s="54">
        <f t="shared" si="39"/>
        <v>563.99400000000003</v>
      </c>
      <c r="M452" s="28"/>
      <c r="N452" s="28"/>
      <c r="O452" s="1"/>
    </row>
    <row r="453" spans="1:15" ht="12" customHeight="1" x14ac:dyDescent="0.25">
      <c r="A453" s="51"/>
      <c r="B453" s="91" t="s">
        <v>20</v>
      </c>
      <c r="C453" s="51"/>
      <c r="D453" s="29"/>
      <c r="E453" s="30"/>
      <c r="F453" s="30"/>
      <c r="G453" s="30"/>
      <c r="H453" s="30"/>
      <c r="I453" s="28"/>
      <c r="J453" s="28"/>
      <c r="K453" s="28"/>
      <c r="L453" s="28"/>
      <c r="M453" s="28"/>
      <c r="N453" s="28"/>
      <c r="O453" s="1"/>
    </row>
    <row r="454" spans="1:15" s="5" customFormat="1" ht="12" customHeight="1" x14ac:dyDescent="0.25">
      <c r="A454" s="211">
        <v>1</v>
      </c>
      <c r="B454" s="206" t="s">
        <v>152</v>
      </c>
      <c r="C454" s="211">
        <v>60</v>
      </c>
      <c r="D454" s="40" t="s">
        <v>37</v>
      </c>
      <c r="E454" s="41">
        <v>3.5000000000000003E-2</v>
      </c>
      <c r="F454" s="41">
        <v>3.5000000000000003E-2</v>
      </c>
      <c r="G454" s="41">
        <v>34</v>
      </c>
      <c r="H454" s="41">
        <f t="shared" si="36"/>
        <v>1.1900000000000002</v>
      </c>
      <c r="I454" s="203">
        <v>3.7</v>
      </c>
      <c r="J454" s="200">
        <v>11.25</v>
      </c>
      <c r="K454" s="238">
        <v>29.8</v>
      </c>
      <c r="L454" s="238">
        <f>(I454+K454)*4 +J454*9</f>
        <v>235.25</v>
      </c>
      <c r="M454" s="203">
        <v>430</v>
      </c>
      <c r="N454" s="203" t="s">
        <v>83</v>
      </c>
      <c r="O454" s="7"/>
    </row>
    <row r="455" spans="1:15" s="4" customFormat="1" ht="12" customHeight="1" x14ac:dyDescent="0.25">
      <c r="A455" s="212"/>
      <c r="B455" s="207"/>
      <c r="C455" s="212"/>
      <c r="D455" s="42" t="s">
        <v>25</v>
      </c>
      <c r="E455" s="43">
        <v>3.0000000000000001E-3</v>
      </c>
      <c r="F455" s="43">
        <v>3.0000000000000001E-3</v>
      </c>
      <c r="G455" s="28">
        <v>65</v>
      </c>
      <c r="H455" s="28">
        <f t="shared" si="36"/>
        <v>0.19500000000000001</v>
      </c>
      <c r="I455" s="204"/>
      <c r="J455" s="210"/>
      <c r="K455" s="210"/>
      <c r="L455" s="210"/>
      <c r="M455" s="210"/>
      <c r="N455" s="210"/>
      <c r="O455" s="3"/>
    </row>
    <row r="456" spans="1:15" ht="12" customHeight="1" x14ac:dyDescent="0.25">
      <c r="A456" s="212"/>
      <c r="B456" s="207"/>
      <c r="C456" s="212"/>
      <c r="D456" s="42" t="s">
        <v>35</v>
      </c>
      <c r="E456" s="28">
        <v>5.0000000000000001E-3</v>
      </c>
      <c r="F456" s="28">
        <v>5.0000000000000001E-3</v>
      </c>
      <c r="G456" s="28">
        <v>80</v>
      </c>
      <c r="H456" s="28">
        <f t="shared" si="36"/>
        <v>0.4</v>
      </c>
      <c r="I456" s="204"/>
      <c r="J456" s="210"/>
      <c r="K456" s="210"/>
      <c r="L456" s="210"/>
      <c r="M456" s="210"/>
      <c r="N456" s="210"/>
      <c r="O456" s="1"/>
    </row>
    <row r="457" spans="1:15" ht="12" customHeight="1" x14ac:dyDescent="0.25">
      <c r="A457" s="212"/>
      <c r="B457" s="207"/>
      <c r="C457" s="212"/>
      <c r="D457" s="42" t="s">
        <v>24</v>
      </c>
      <c r="E457" s="28">
        <v>0.01</v>
      </c>
      <c r="F457" s="28">
        <v>0.01</v>
      </c>
      <c r="G457" s="28">
        <v>90</v>
      </c>
      <c r="H457" s="28">
        <f t="shared" si="36"/>
        <v>0.9</v>
      </c>
      <c r="I457" s="204"/>
      <c r="J457" s="210"/>
      <c r="K457" s="210"/>
      <c r="L457" s="210"/>
      <c r="M457" s="210"/>
      <c r="N457" s="210"/>
      <c r="O457" s="1"/>
    </row>
    <row r="458" spans="1:15" ht="12" customHeight="1" x14ac:dyDescent="0.25">
      <c r="A458" s="212"/>
      <c r="B458" s="207"/>
      <c r="C458" s="212"/>
      <c r="D458" s="42" t="s">
        <v>87</v>
      </c>
      <c r="E458" s="43">
        <v>2E-3</v>
      </c>
      <c r="F458" s="28">
        <v>2E-3</v>
      </c>
      <c r="G458" s="28">
        <v>160</v>
      </c>
      <c r="H458" s="28">
        <f t="shared" si="36"/>
        <v>0.32</v>
      </c>
      <c r="I458" s="204"/>
      <c r="J458" s="210"/>
      <c r="K458" s="210"/>
      <c r="L458" s="210"/>
      <c r="M458" s="210"/>
      <c r="N458" s="210"/>
      <c r="O458" s="1"/>
    </row>
    <row r="459" spans="1:15" ht="12" customHeight="1" x14ac:dyDescent="0.25">
      <c r="A459" s="224">
        <v>2</v>
      </c>
      <c r="B459" s="224" t="s">
        <v>81</v>
      </c>
      <c r="C459" s="224">
        <v>200</v>
      </c>
      <c r="D459" s="42" t="s">
        <v>26</v>
      </c>
      <c r="E459" s="28">
        <v>2.0000000000000001E-4</v>
      </c>
      <c r="F459" s="28">
        <v>2.0000000000000001E-4</v>
      </c>
      <c r="G459" s="28">
        <v>750</v>
      </c>
      <c r="H459" s="28">
        <f t="shared" si="36"/>
        <v>0.15</v>
      </c>
      <c r="I459" s="209">
        <v>0</v>
      </c>
      <c r="J459" s="209">
        <v>0</v>
      </c>
      <c r="K459" s="209">
        <v>9</v>
      </c>
      <c r="L459" s="209">
        <f>(I459+K459)*4 +J459*9</f>
        <v>36</v>
      </c>
      <c r="M459" s="209">
        <v>411</v>
      </c>
      <c r="N459" s="209" t="s">
        <v>68</v>
      </c>
      <c r="O459" s="1"/>
    </row>
    <row r="460" spans="1:15" ht="12" customHeight="1" x14ac:dyDescent="0.25">
      <c r="A460" s="237"/>
      <c r="B460" s="237"/>
      <c r="C460" s="237"/>
      <c r="D460" s="42" t="s">
        <v>25</v>
      </c>
      <c r="E460" s="28">
        <v>0.01</v>
      </c>
      <c r="F460" s="28">
        <v>0.01</v>
      </c>
      <c r="G460" s="28">
        <v>65</v>
      </c>
      <c r="H460" s="28">
        <f t="shared" si="36"/>
        <v>0.65</v>
      </c>
      <c r="I460" s="218"/>
      <c r="J460" s="228"/>
      <c r="K460" s="228"/>
      <c r="L460" s="228"/>
      <c r="M460" s="228"/>
      <c r="N460" s="228"/>
      <c r="O460" s="1"/>
    </row>
    <row r="461" spans="1:15" ht="12" customHeight="1" x14ac:dyDescent="0.25">
      <c r="A461" s="42"/>
      <c r="B461" s="42" t="s">
        <v>41</v>
      </c>
      <c r="C461" s="28">
        <v>5</v>
      </c>
      <c r="D461" s="42"/>
      <c r="E461" s="28">
        <v>5.0000000000000001E-3</v>
      </c>
      <c r="F461" s="28">
        <v>5.0000000000000001E-3</v>
      </c>
      <c r="G461" s="28">
        <v>18</v>
      </c>
      <c r="H461" s="28">
        <f t="shared" si="36"/>
        <v>0.09</v>
      </c>
      <c r="I461" s="42">
        <v>0</v>
      </c>
      <c r="J461" s="42">
        <v>0</v>
      </c>
      <c r="K461" s="42">
        <v>0</v>
      </c>
      <c r="L461" s="42">
        <v>0</v>
      </c>
      <c r="M461" s="42"/>
      <c r="N461" s="42"/>
      <c r="O461" s="1"/>
    </row>
    <row r="462" spans="1:15" ht="12" customHeight="1" x14ac:dyDescent="0.25">
      <c r="A462" s="42"/>
      <c r="B462" s="29" t="s">
        <v>71</v>
      </c>
      <c r="C462" s="30">
        <f>C454+C459</f>
        <v>260</v>
      </c>
      <c r="D462" s="29"/>
      <c r="E462" s="30"/>
      <c r="F462" s="30"/>
      <c r="G462" s="30"/>
      <c r="H462" s="30"/>
      <c r="I462" s="54">
        <f>SUM(I454:I461)</f>
        <v>3.7</v>
      </c>
      <c r="J462" s="54">
        <f>SUM(J454:J461)</f>
        <v>11.25</v>
      </c>
      <c r="K462" s="54">
        <f>SUM(K454:K461)</f>
        <v>38.799999999999997</v>
      </c>
      <c r="L462" s="54">
        <f>SUM(L454:L461)</f>
        <v>271.25</v>
      </c>
      <c r="M462" s="28"/>
      <c r="N462" s="28"/>
      <c r="O462" s="1"/>
    </row>
    <row r="463" spans="1:15" ht="15.75" customHeight="1" x14ac:dyDescent="0.25">
      <c r="A463" s="28"/>
      <c r="B463" s="29" t="s">
        <v>21</v>
      </c>
      <c r="C463" s="28"/>
      <c r="D463" s="29"/>
      <c r="E463" s="30"/>
      <c r="F463" s="30"/>
      <c r="G463" s="30"/>
      <c r="H463" s="23">
        <f>SUM(H424:H462)</f>
        <v>65.086999999999989</v>
      </c>
      <c r="I463" s="54">
        <f>I452+I429+I462</f>
        <v>25.062100000000001</v>
      </c>
      <c r="J463" s="54">
        <f>J452+J429+J462</f>
        <v>34.234999999999999</v>
      </c>
      <c r="K463" s="54">
        <f>K452+K429+K462</f>
        <v>155.10599999999999</v>
      </c>
      <c r="L463" s="54">
        <f>L452+L429+L462</f>
        <v>1047.444</v>
      </c>
      <c r="M463" s="30"/>
      <c r="N463" s="30"/>
      <c r="O463" s="1"/>
    </row>
    <row r="464" spans="1:15" ht="16.5" customHeight="1" x14ac:dyDescent="0.25">
      <c r="A464" s="28"/>
      <c r="B464" s="29" t="s">
        <v>82</v>
      </c>
      <c r="C464" s="30"/>
      <c r="D464" s="29"/>
      <c r="E464" s="30"/>
      <c r="F464" s="30"/>
      <c r="G464" s="30"/>
      <c r="H464" s="31">
        <f>H463+H419+H371+H324+H278+H233+H191+H144+H100+H53</f>
        <v>650.13100000000009</v>
      </c>
      <c r="I464" s="31">
        <f>I463+I418+I371+I324+I278+I233+I191+I144+I100+I53</f>
        <v>276.10610000000003</v>
      </c>
      <c r="J464" s="31">
        <f>J463+J418+J371+J324+J278+J233+J191+J144+J100+J53</f>
        <v>266.6465</v>
      </c>
      <c r="K464" s="31">
        <f>K463+K418+K371+K324+K278+K233+K191+K144+K100+K53</f>
        <v>1484.8565000000001</v>
      </c>
      <c r="L464" s="31">
        <f>L463+L418+L371+L324+L278+L233+L191+L144+L100+L53</f>
        <v>9710.48</v>
      </c>
      <c r="M464" s="30"/>
      <c r="N464" s="30"/>
      <c r="O464" s="1"/>
    </row>
    <row r="465" spans="1:15" s="5" customFormat="1" ht="13.5" customHeight="1" x14ac:dyDescent="0.25">
      <c r="A465" s="28"/>
      <c r="B465" s="29" t="s">
        <v>84</v>
      </c>
      <c r="C465" s="30"/>
      <c r="D465" s="29"/>
      <c r="E465" s="30"/>
      <c r="F465" s="30"/>
      <c r="G465" s="30"/>
      <c r="H465" s="31">
        <f>H464/10</f>
        <v>65.013100000000009</v>
      </c>
      <c r="I465" s="31">
        <f t="shared" ref="I465:L465" si="40">I464/10</f>
        <v>27.610610000000001</v>
      </c>
      <c r="J465" s="31">
        <f t="shared" si="40"/>
        <v>26.664650000000002</v>
      </c>
      <c r="K465" s="31">
        <f t="shared" si="40"/>
        <v>148.48565000000002</v>
      </c>
      <c r="L465" s="31">
        <f t="shared" si="40"/>
        <v>971.048</v>
      </c>
      <c r="M465" s="30"/>
      <c r="N465" s="30"/>
      <c r="O465" s="7"/>
    </row>
    <row r="466" spans="1:15" s="7" customFormat="1" ht="12" customHeight="1" x14ac:dyDescent="0.2">
      <c r="A466" s="12"/>
      <c r="B466" s="10"/>
      <c r="C466" s="12"/>
      <c r="D466" s="11"/>
      <c r="E466" s="9"/>
      <c r="F466" s="9"/>
      <c r="G466" s="9"/>
      <c r="H466" s="13"/>
      <c r="I466" s="14"/>
      <c r="J466" s="14"/>
      <c r="K466" s="14"/>
      <c r="L466" s="13"/>
      <c r="M466" s="12"/>
      <c r="N466" s="12"/>
    </row>
  </sheetData>
  <mergeCells count="665">
    <mergeCell ref="A69:A72"/>
    <mergeCell ref="B386:B389"/>
    <mergeCell ref="A386:A389"/>
    <mergeCell ref="C386:C389"/>
    <mergeCell ref="B69:B72"/>
    <mergeCell ref="B110:B111"/>
    <mergeCell ref="A110:A111"/>
    <mergeCell ref="C110:C111"/>
    <mergeCell ref="B135:B139"/>
    <mergeCell ref="B140:B141"/>
    <mergeCell ref="A140:A141"/>
    <mergeCell ref="A135:A139"/>
    <mergeCell ref="C135:C139"/>
    <mergeCell ref="C140:C141"/>
    <mergeCell ref="B300:B307"/>
    <mergeCell ref="A300:A307"/>
    <mergeCell ref="B263:B264"/>
    <mergeCell ref="C300:C307"/>
    <mergeCell ref="C237:C239"/>
    <mergeCell ref="A274:A275"/>
    <mergeCell ref="B274:B275"/>
    <mergeCell ref="A285:A286"/>
    <mergeCell ref="B285:B286"/>
    <mergeCell ref="B287:B288"/>
    <mergeCell ref="L228:L229"/>
    <mergeCell ref="L202:L203"/>
    <mergeCell ref="K202:K203"/>
    <mergeCell ref="J202:J203"/>
    <mergeCell ref="M202:M203"/>
    <mergeCell ref="I202:I203"/>
    <mergeCell ref="N202:N203"/>
    <mergeCell ref="C202:C203"/>
    <mergeCell ref="A202:A203"/>
    <mergeCell ref="B202:B203"/>
    <mergeCell ref="I228:I229"/>
    <mergeCell ref="J228:J229"/>
    <mergeCell ref="N223:N224"/>
    <mergeCell ref="N215:N221"/>
    <mergeCell ref="N208:N214"/>
    <mergeCell ref="A223:A224"/>
    <mergeCell ref="B223:B224"/>
    <mergeCell ref="C223:C224"/>
    <mergeCell ref="I223:I224"/>
    <mergeCell ref="J223:J224"/>
    <mergeCell ref="K223:K224"/>
    <mergeCell ref="L223:L224"/>
    <mergeCell ref="M223:M224"/>
    <mergeCell ref="I215:I221"/>
    <mergeCell ref="L237:L239"/>
    <mergeCell ref="N237:N239"/>
    <mergeCell ref="N328:N330"/>
    <mergeCell ref="L320:L321"/>
    <mergeCell ref="M320:M321"/>
    <mergeCell ref="N320:N321"/>
    <mergeCell ref="L308:L309"/>
    <mergeCell ref="M308:M309"/>
    <mergeCell ref="N308:N309"/>
    <mergeCell ref="L328:L330"/>
    <mergeCell ref="M328:M330"/>
    <mergeCell ref="N313:N319"/>
    <mergeCell ref="N274:N275"/>
    <mergeCell ref="N283:N284"/>
    <mergeCell ref="N285:N286"/>
    <mergeCell ref="N293:N299"/>
    <mergeCell ref="M300:M307"/>
    <mergeCell ref="N300:N307"/>
    <mergeCell ref="M285:M286"/>
    <mergeCell ref="I285:I286"/>
    <mergeCell ref="J285:J286"/>
    <mergeCell ref="K285:K286"/>
    <mergeCell ref="L285:L286"/>
    <mergeCell ref="J300:J307"/>
    <mergeCell ref="I240:I241"/>
    <mergeCell ref="C274:C275"/>
    <mergeCell ref="I274:I275"/>
    <mergeCell ref="L274:L275"/>
    <mergeCell ref="C285:C286"/>
    <mergeCell ref="C293:C299"/>
    <mergeCell ref="C263:C264"/>
    <mergeCell ref="I283:I284"/>
    <mergeCell ref="J283:J284"/>
    <mergeCell ref="K283:K284"/>
    <mergeCell ref="L283:L284"/>
    <mergeCell ref="C287:C288"/>
    <mergeCell ref="I237:I239"/>
    <mergeCell ref="M228:M229"/>
    <mergeCell ref="N228:N229"/>
    <mergeCell ref="J237:J239"/>
    <mergeCell ref="M268:M273"/>
    <mergeCell ref="N268:N273"/>
    <mergeCell ref="J274:J275"/>
    <mergeCell ref="K274:K275"/>
    <mergeCell ref="L242:L243"/>
    <mergeCell ref="N263:N264"/>
    <mergeCell ref="N248:N254"/>
    <mergeCell ref="M240:M241"/>
    <mergeCell ref="N240:N241"/>
    <mergeCell ref="N242:N243"/>
    <mergeCell ref="N255:N262"/>
    <mergeCell ref="M263:M264"/>
    <mergeCell ref="M242:M243"/>
    <mergeCell ref="I242:I243"/>
    <mergeCell ref="I263:I264"/>
    <mergeCell ref="J263:J264"/>
    <mergeCell ref="K263:K264"/>
    <mergeCell ref="L263:L264"/>
    <mergeCell ref="L268:L273"/>
    <mergeCell ref="K268:K273"/>
    <mergeCell ref="A287:A288"/>
    <mergeCell ref="K320:K321"/>
    <mergeCell ref="K237:K239"/>
    <mergeCell ref="I293:I299"/>
    <mergeCell ref="I300:I307"/>
    <mergeCell ref="K300:K307"/>
    <mergeCell ref="M283:M284"/>
    <mergeCell ref="J242:J243"/>
    <mergeCell ref="K242:K243"/>
    <mergeCell ref="K313:K319"/>
    <mergeCell ref="L313:L319"/>
    <mergeCell ref="M313:M319"/>
    <mergeCell ref="M274:M275"/>
    <mergeCell ref="J293:J299"/>
    <mergeCell ref="K293:K299"/>
    <mergeCell ref="L293:L299"/>
    <mergeCell ref="M293:M299"/>
    <mergeCell ref="L300:L307"/>
    <mergeCell ref="K308:K309"/>
    <mergeCell ref="J240:J241"/>
    <mergeCell ref="K240:K241"/>
    <mergeCell ref="L240:L241"/>
    <mergeCell ref="I268:I273"/>
    <mergeCell ref="J268:J273"/>
    <mergeCell ref="B255:B262"/>
    <mergeCell ref="C255:C262"/>
    <mergeCell ref="I255:I262"/>
    <mergeCell ref="J255:J262"/>
    <mergeCell ref="K255:K262"/>
    <mergeCell ref="L255:L262"/>
    <mergeCell ref="M255:M262"/>
    <mergeCell ref="A242:A243"/>
    <mergeCell ref="B242:B243"/>
    <mergeCell ref="A248:A254"/>
    <mergeCell ref="B248:B254"/>
    <mergeCell ref="I248:I254"/>
    <mergeCell ref="J248:J254"/>
    <mergeCell ref="K248:K254"/>
    <mergeCell ref="L248:L254"/>
    <mergeCell ref="M248:M254"/>
    <mergeCell ref="J215:J221"/>
    <mergeCell ref="K215:K221"/>
    <mergeCell ref="L215:L221"/>
    <mergeCell ref="M215:M221"/>
    <mergeCell ref="A208:A214"/>
    <mergeCell ref="B208:B214"/>
    <mergeCell ref="C208:C214"/>
    <mergeCell ref="I208:I214"/>
    <mergeCell ref="L208:L214"/>
    <mergeCell ref="M208:M214"/>
    <mergeCell ref="B80:B84"/>
    <mergeCell ref="A80:A84"/>
    <mergeCell ref="C80:C84"/>
    <mergeCell ref="B215:B222"/>
    <mergeCell ref="C215:C222"/>
    <mergeCell ref="B36:B37"/>
    <mergeCell ref="K36:K37"/>
    <mergeCell ref="B235:B236"/>
    <mergeCell ref="A235:A236"/>
    <mergeCell ref="C235:C236"/>
    <mergeCell ref="D235:D236"/>
    <mergeCell ref="J199:J201"/>
    <mergeCell ref="C36:C37"/>
    <mergeCell ref="K228:K229"/>
    <mergeCell ref="I148:I150"/>
    <mergeCell ref="J148:J150"/>
    <mergeCell ref="K148:K150"/>
    <mergeCell ref="C180:C186"/>
    <mergeCell ref="J208:J214"/>
    <mergeCell ref="K208:K214"/>
    <mergeCell ref="I187:I188"/>
    <mergeCell ref="J187:J188"/>
    <mergeCell ref="K187:K188"/>
    <mergeCell ref="A215:A222"/>
    <mergeCell ref="I36:I37"/>
    <mergeCell ref="J36:J37"/>
    <mergeCell ref="B28:B35"/>
    <mergeCell ref="C28:C35"/>
    <mergeCell ref="A28:A35"/>
    <mergeCell ref="N20:N27"/>
    <mergeCell ref="B20:B27"/>
    <mergeCell ref="A20:A27"/>
    <mergeCell ref="C20:C27"/>
    <mergeCell ref="I20:I27"/>
    <mergeCell ref="J20:J27"/>
    <mergeCell ref="K20:K27"/>
    <mergeCell ref="L20:L27"/>
    <mergeCell ref="M20:M27"/>
    <mergeCell ref="L28:L33"/>
    <mergeCell ref="M28:M33"/>
    <mergeCell ref="N28:N33"/>
    <mergeCell ref="I28:I33"/>
    <mergeCell ref="J28:J33"/>
    <mergeCell ref="K28:K33"/>
    <mergeCell ref="N36:N37"/>
    <mergeCell ref="L36:L37"/>
    <mergeCell ref="M36:M37"/>
    <mergeCell ref="A36:A37"/>
    <mergeCell ref="B193:B194"/>
    <mergeCell ref="C193:C194"/>
    <mergeCell ref="A193:A194"/>
    <mergeCell ref="C195:C198"/>
    <mergeCell ref="A195:A198"/>
    <mergeCell ref="B195:B198"/>
    <mergeCell ref="A199:A201"/>
    <mergeCell ref="B199:B201"/>
    <mergeCell ref="C199:C201"/>
    <mergeCell ref="N199:N201"/>
    <mergeCell ref="K199:K201"/>
    <mergeCell ref="L199:L201"/>
    <mergeCell ref="M199:M201"/>
    <mergeCell ref="I199:I201"/>
    <mergeCell ref="L187:L188"/>
    <mergeCell ref="M187:M188"/>
    <mergeCell ref="I195:I198"/>
    <mergeCell ref="N175:N176"/>
    <mergeCell ref="N181:N186"/>
    <mergeCell ref="I181:I186"/>
    <mergeCell ref="J181:J186"/>
    <mergeCell ref="K181:K186"/>
    <mergeCell ref="L181:L186"/>
    <mergeCell ref="M181:M186"/>
    <mergeCell ref="N167:N174"/>
    <mergeCell ref="M195:M198"/>
    <mergeCell ref="N195:N198"/>
    <mergeCell ref="J195:J198"/>
    <mergeCell ref="K195:K198"/>
    <mergeCell ref="L195:L198"/>
    <mergeCell ref="N187:N188"/>
    <mergeCell ref="A159:A166"/>
    <mergeCell ref="A175:A176"/>
    <mergeCell ref="B175:B176"/>
    <mergeCell ref="C175:C176"/>
    <mergeCell ref="I175:I176"/>
    <mergeCell ref="J175:J176"/>
    <mergeCell ref="K175:K176"/>
    <mergeCell ref="L175:L176"/>
    <mergeCell ref="M175:M176"/>
    <mergeCell ref="B180:B186"/>
    <mergeCell ref="A180:A186"/>
    <mergeCell ref="A167:A174"/>
    <mergeCell ref="B167:B174"/>
    <mergeCell ref="C167:C174"/>
    <mergeCell ref="I167:I174"/>
    <mergeCell ref="J167:J174"/>
    <mergeCell ref="K167:K174"/>
    <mergeCell ref="L167:L174"/>
    <mergeCell ref="M167:M174"/>
    <mergeCell ref="M135:M140"/>
    <mergeCell ref="A148:A150"/>
    <mergeCell ref="C148:C150"/>
    <mergeCell ref="B153:B154"/>
    <mergeCell ref="A153:A154"/>
    <mergeCell ref="M148:M150"/>
    <mergeCell ref="I151:I152"/>
    <mergeCell ref="J151:J152"/>
    <mergeCell ref="K151:K152"/>
    <mergeCell ref="L151:L152"/>
    <mergeCell ref="M151:M152"/>
    <mergeCell ref="L148:L150"/>
    <mergeCell ref="K130:K131"/>
    <mergeCell ref="L130:L131"/>
    <mergeCell ref="M130:M131"/>
    <mergeCell ref="N151:N152"/>
    <mergeCell ref="B159:B166"/>
    <mergeCell ref="C159:C166"/>
    <mergeCell ref="I159:I166"/>
    <mergeCell ref="J159:J166"/>
    <mergeCell ref="K159:K166"/>
    <mergeCell ref="L159:L166"/>
    <mergeCell ref="M159:M166"/>
    <mergeCell ref="N159:N166"/>
    <mergeCell ref="J153:J154"/>
    <mergeCell ref="K153:K154"/>
    <mergeCell ref="L153:L154"/>
    <mergeCell ref="M153:M154"/>
    <mergeCell ref="N153:N154"/>
    <mergeCell ref="N148:N150"/>
    <mergeCell ref="I153:I154"/>
    <mergeCell ref="C146:C147"/>
    <mergeCell ref="B148:B150"/>
    <mergeCell ref="A116:A122"/>
    <mergeCell ref="B116:B122"/>
    <mergeCell ref="C116:C122"/>
    <mergeCell ref="I116:I122"/>
    <mergeCell ref="J116:J122"/>
    <mergeCell ref="K116:K122"/>
    <mergeCell ref="L116:L122"/>
    <mergeCell ref="M116:M122"/>
    <mergeCell ref="N116:N122"/>
    <mergeCell ref="A107:A109"/>
    <mergeCell ref="B107:B109"/>
    <mergeCell ref="C107:C109"/>
    <mergeCell ref="I107:I109"/>
    <mergeCell ref="J107:J109"/>
    <mergeCell ref="K107:K109"/>
    <mergeCell ref="L107:L109"/>
    <mergeCell ref="M107:M109"/>
    <mergeCell ref="N107:N109"/>
    <mergeCell ref="A104:A106"/>
    <mergeCell ref="B104:B106"/>
    <mergeCell ref="C104:C106"/>
    <mergeCell ref="I104:I106"/>
    <mergeCell ref="J104:J106"/>
    <mergeCell ref="K104:K106"/>
    <mergeCell ref="L104:L106"/>
    <mergeCell ref="M104:M106"/>
    <mergeCell ref="N104:N106"/>
    <mergeCell ref="I96:I97"/>
    <mergeCell ref="J96:J97"/>
    <mergeCell ref="K96:K97"/>
    <mergeCell ref="L96:L97"/>
    <mergeCell ref="M96:M97"/>
    <mergeCell ref="N96:N97"/>
    <mergeCell ref="C96:C97"/>
    <mergeCell ref="A96:A97"/>
    <mergeCell ref="B96:B97"/>
    <mergeCell ref="A90:A95"/>
    <mergeCell ref="B90:B95"/>
    <mergeCell ref="C90:C95"/>
    <mergeCell ref="I90:I95"/>
    <mergeCell ref="J90:J95"/>
    <mergeCell ref="K90:K95"/>
    <mergeCell ref="L90:L95"/>
    <mergeCell ref="M90:M95"/>
    <mergeCell ref="B85:B86"/>
    <mergeCell ref="A85:A86"/>
    <mergeCell ref="C85:C86"/>
    <mergeCell ref="I85:I86"/>
    <mergeCell ref="J85:J86"/>
    <mergeCell ref="K85:K86"/>
    <mergeCell ref="L85:L86"/>
    <mergeCell ref="M85:M86"/>
    <mergeCell ref="L73:L79"/>
    <mergeCell ref="M73:M79"/>
    <mergeCell ref="N73:N79"/>
    <mergeCell ref="I81:I83"/>
    <mergeCell ref="J81:J83"/>
    <mergeCell ref="K81:K83"/>
    <mergeCell ref="L81:L83"/>
    <mergeCell ref="M81:M83"/>
    <mergeCell ref="N81:N83"/>
    <mergeCell ref="B49:B50"/>
    <mergeCell ref="A49:A50"/>
    <mergeCell ref="C49:C50"/>
    <mergeCell ref="I41:I47"/>
    <mergeCell ref="J41:J47"/>
    <mergeCell ref="L41:L47"/>
    <mergeCell ref="M41:M47"/>
    <mergeCell ref="N41:N47"/>
    <mergeCell ref="K58:K60"/>
    <mergeCell ref="L58:L60"/>
    <mergeCell ref="I49:I50"/>
    <mergeCell ref="J49:J50"/>
    <mergeCell ref="K49:K50"/>
    <mergeCell ref="L49:L50"/>
    <mergeCell ref="M49:M50"/>
    <mergeCell ref="N49:N50"/>
    <mergeCell ref="B41:B47"/>
    <mergeCell ref="C41:C47"/>
    <mergeCell ref="A41:A47"/>
    <mergeCell ref="B54:N54"/>
    <mergeCell ref="K41:K47"/>
    <mergeCell ref="N90:N95"/>
    <mergeCell ref="B58:B60"/>
    <mergeCell ref="C58:C60"/>
    <mergeCell ref="A58:A60"/>
    <mergeCell ref="I58:I60"/>
    <mergeCell ref="J58:J60"/>
    <mergeCell ref="M58:M60"/>
    <mergeCell ref="N58:N60"/>
    <mergeCell ref="A61:A62"/>
    <mergeCell ref="B61:B62"/>
    <mergeCell ref="C61:C62"/>
    <mergeCell ref="I61:I62"/>
    <mergeCell ref="J61:J62"/>
    <mergeCell ref="K61:K62"/>
    <mergeCell ref="L61:L62"/>
    <mergeCell ref="M61:M62"/>
    <mergeCell ref="N61:N62"/>
    <mergeCell ref="A73:A79"/>
    <mergeCell ref="B73:B79"/>
    <mergeCell ref="C73:C79"/>
    <mergeCell ref="N85:N86"/>
    <mergeCell ref="I73:I79"/>
    <mergeCell ref="J73:J79"/>
    <mergeCell ref="K73:K79"/>
    <mergeCell ref="A6:N6"/>
    <mergeCell ref="L10:L12"/>
    <mergeCell ref="M10:M12"/>
    <mergeCell ref="N10:N12"/>
    <mergeCell ref="A10:A12"/>
    <mergeCell ref="B10:B12"/>
    <mergeCell ref="C10:C12"/>
    <mergeCell ref="I10:I12"/>
    <mergeCell ref="J10:J12"/>
    <mergeCell ref="K10:K12"/>
    <mergeCell ref="C308:C309"/>
    <mergeCell ref="I308:I309"/>
    <mergeCell ref="J308:J309"/>
    <mergeCell ref="A313:A319"/>
    <mergeCell ref="B313:B319"/>
    <mergeCell ref="C313:C319"/>
    <mergeCell ref="I313:I319"/>
    <mergeCell ref="J313:J319"/>
    <mergeCell ref="I354:I355"/>
    <mergeCell ref="J354:J355"/>
    <mergeCell ref="A308:A309"/>
    <mergeCell ref="A320:A321"/>
    <mergeCell ref="B320:B321"/>
    <mergeCell ref="C320:C321"/>
    <mergeCell ref="I320:I321"/>
    <mergeCell ref="J320:J321"/>
    <mergeCell ref="J328:J330"/>
    <mergeCell ref="C326:C327"/>
    <mergeCell ref="A326:A327"/>
    <mergeCell ref="A328:A330"/>
    <mergeCell ref="B328:B330"/>
    <mergeCell ref="C328:C330"/>
    <mergeCell ref="I328:I330"/>
    <mergeCell ref="A187:A188"/>
    <mergeCell ref="B187:B188"/>
    <mergeCell ref="C187:C188"/>
    <mergeCell ref="B268:B273"/>
    <mergeCell ref="A268:A273"/>
    <mergeCell ref="C268:C273"/>
    <mergeCell ref="B308:B309"/>
    <mergeCell ref="C281:C282"/>
    <mergeCell ref="A283:A284"/>
    <mergeCell ref="B283:B284"/>
    <mergeCell ref="C283:C284"/>
    <mergeCell ref="A240:A241"/>
    <mergeCell ref="B240:B241"/>
    <mergeCell ref="C240:C241"/>
    <mergeCell ref="A255:A262"/>
    <mergeCell ref="A263:A264"/>
    <mergeCell ref="B293:B299"/>
    <mergeCell ref="A293:A299"/>
    <mergeCell ref="A228:A229"/>
    <mergeCell ref="B228:B229"/>
    <mergeCell ref="C228:C229"/>
    <mergeCell ref="A237:A239"/>
    <mergeCell ref="B237:B239"/>
    <mergeCell ref="C248:C254"/>
    <mergeCell ref="A123:A127"/>
    <mergeCell ref="A130:A131"/>
    <mergeCell ref="A151:A152"/>
    <mergeCell ref="B151:B152"/>
    <mergeCell ref="C151:C152"/>
    <mergeCell ref="A145:N145"/>
    <mergeCell ref="I123:I127"/>
    <mergeCell ref="J123:J127"/>
    <mergeCell ref="K123:K127"/>
    <mergeCell ref="L123:L127"/>
    <mergeCell ref="M123:M127"/>
    <mergeCell ref="N123:N127"/>
    <mergeCell ref="C123:C127"/>
    <mergeCell ref="B123:B127"/>
    <mergeCell ref="N130:N131"/>
    <mergeCell ref="B130:B131"/>
    <mergeCell ref="C130:C131"/>
    <mergeCell ref="I135:I140"/>
    <mergeCell ref="J135:J140"/>
    <mergeCell ref="K135:K140"/>
    <mergeCell ref="L135:L140"/>
    <mergeCell ref="N135:N140"/>
    <mergeCell ref="I130:I131"/>
    <mergeCell ref="J130:J131"/>
    <mergeCell ref="N345:N350"/>
    <mergeCell ref="I338:I344"/>
    <mergeCell ref="J338:J344"/>
    <mergeCell ref="A331:A332"/>
    <mergeCell ref="B331:B332"/>
    <mergeCell ref="C331:C332"/>
    <mergeCell ref="I331:I332"/>
    <mergeCell ref="J331:J332"/>
    <mergeCell ref="K331:K332"/>
    <mergeCell ref="L331:L332"/>
    <mergeCell ref="M331:M332"/>
    <mergeCell ref="N331:N332"/>
    <mergeCell ref="N338:N344"/>
    <mergeCell ref="C345:C353"/>
    <mergeCell ref="L345:L350"/>
    <mergeCell ref="M345:M350"/>
    <mergeCell ref="M338:M344"/>
    <mergeCell ref="K338:K344"/>
    <mergeCell ref="L338:L344"/>
    <mergeCell ref="A338:A344"/>
    <mergeCell ref="B338:B344"/>
    <mergeCell ref="C338:C344"/>
    <mergeCell ref="K354:K355"/>
    <mergeCell ref="I345:I350"/>
    <mergeCell ref="J345:J350"/>
    <mergeCell ref="K345:K350"/>
    <mergeCell ref="B345:B353"/>
    <mergeCell ref="K328:K330"/>
    <mergeCell ref="A359:A364"/>
    <mergeCell ref="B359:B364"/>
    <mergeCell ref="C359:C364"/>
    <mergeCell ref="I359:I364"/>
    <mergeCell ref="J359:J364"/>
    <mergeCell ref="K359:K364"/>
    <mergeCell ref="B354:B355"/>
    <mergeCell ref="A354:A355"/>
    <mergeCell ref="A345:A353"/>
    <mergeCell ref="C354:C355"/>
    <mergeCell ref="A365:A366"/>
    <mergeCell ref="I365:I366"/>
    <mergeCell ref="J365:J366"/>
    <mergeCell ref="K365:K366"/>
    <mergeCell ref="L365:L366"/>
    <mergeCell ref="M365:M366"/>
    <mergeCell ref="N365:N366"/>
    <mergeCell ref="L375:L377"/>
    <mergeCell ref="M375:M377"/>
    <mergeCell ref="N375:N377"/>
    <mergeCell ref="A375:A377"/>
    <mergeCell ref="B375:B377"/>
    <mergeCell ref="C375:C377"/>
    <mergeCell ref="I375:I377"/>
    <mergeCell ref="J375:J377"/>
    <mergeCell ref="C373:C374"/>
    <mergeCell ref="C390:C397"/>
    <mergeCell ref="J409:J413"/>
    <mergeCell ref="K409:K413"/>
    <mergeCell ref="A390:A397"/>
    <mergeCell ref="B390:B397"/>
    <mergeCell ref="A398:A403"/>
    <mergeCell ref="C398:C403"/>
    <mergeCell ref="B378:B379"/>
    <mergeCell ref="C378:C379"/>
    <mergeCell ref="A378:A379"/>
    <mergeCell ref="B398:B403"/>
    <mergeCell ref="I409:I413"/>
    <mergeCell ref="A405:A406"/>
    <mergeCell ref="B405:B406"/>
    <mergeCell ref="C405:C406"/>
    <mergeCell ref="I405:I406"/>
    <mergeCell ref="J405:J406"/>
    <mergeCell ref="K405:K406"/>
    <mergeCell ref="I378:I379"/>
    <mergeCell ref="C380:C381"/>
    <mergeCell ref="B380:B381"/>
    <mergeCell ref="A380:A381"/>
    <mergeCell ref="L405:L406"/>
    <mergeCell ref="M405:M406"/>
    <mergeCell ref="N405:N406"/>
    <mergeCell ref="L409:L413"/>
    <mergeCell ref="C421:C422"/>
    <mergeCell ref="A423:A425"/>
    <mergeCell ref="B423:B425"/>
    <mergeCell ref="C423:C425"/>
    <mergeCell ref="I423:I425"/>
    <mergeCell ref="J423:J425"/>
    <mergeCell ref="K423:K425"/>
    <mergeCell ref="L423:L425"/>
    <mergeCell ref="A420:N420"/>
    <mergeCell ref="M409:M413"/>
    <mergeCell ref="N409:N413"/>
    <mergeCell ref="M415:M416"/>
    <mergeCell ref="N415:N416"/>
    <mergeCell ref="B409:B414"/>
    <mergeCell ref="A409:A414"/>
    <mergeCell ref="A415:A416"/>
    <mergeCell ref="B415:B416"/>
    <mergeCell ref="C415:C416"/>
    <mergeCell ref="I415:I416"/>
    <mergeCell ref="J415:J416"/>
    <mergeCell ref="A426:A427"/>
    <mergeCell ref="B426:B427"/>
    <mergeCell ref="C426:C427"/>
    <mergeCell ref="I426:I427"/>
    <mergeCell ref="J426:J427"/>
    <mergeCell ref="K426:K427"/>
    <mergeCell ref="L426:L427"/>
    <mergeCell ref="M426:M427"/>
    <mergeCell ref="N426:N427"/>
    <mergeCell ref="M440:M444"/>
    <mergeCell ref="M446:M447"/>
    <mergeCell ref="K415:K416"/>
    <mergeCell ref="L415:L416"/>
    <mergeCell ref="J454:J458"/>
    <mergeCell ref="K454:K458"/>
    <mergeCell ref="L454:L458"/>
    <mergeCell ref="C409:C414"/>
    <mergeCell ref="N433:N439"/>
    <mergeCell ref="M423:M425"/>
    <mergeCell ref="N423:N425"/>
    <mergeCell ref="C433:C439"/>
    <mergeCell ref="M433:M439"/>
    <mergeCell ref="I433:I439"/>
    <mergeCell ref="J433:J439"/>
    <mergeCell ref="K433:K439"/>
    <mergeCell ref="L433:L439"/>
    <mergeCell ref="I440:I444"/>
    <mergeCell ref="J440:J444"/>
    <mergeCell ref="K440:K444"/>
    <mergeCell ref="L440:L444"/>
    <mergeCell ref="L446:L447"/>
    <mergeCell ref="L449:L450"/>
    <mergeCell ref="A459:A460"/>
    <mergeCell ref="B459:B460"/>
    <mergeCell ref="C459:C460"/>
    <mergeCell ref="I459:I460"/>
    <mergeCell ref="J459:J460"/>
    <mergeCell ref="K459:K460"/>
    <mergeCell ref="L459:L460"/>
    <mergeCell ref="C454:C458"/>
    <mergeCell ref="I454:I458"/>
    <mergeCell ref="A433:A439"/>
    <mergeCell ref="B433:B439"/>
    <mergeCell ref="M459:M460"/>
    <mergeCell ref="N459:N460"/>
    <mergeCell ref="L354:L355"/>
    <mergeCell ref="M354:M355"/>
    <mergeCell ref="N354:N355"/>
    <mergeCell ref="N390:N397"/>
    <mergeCell ref="I398:I401"/>
    <mergeCell ref="J398:J401"/>
    <mergeCell ref="K398:K401"/>
    <mergeCell ref="L398:L401"/>
    <mergeCell ref="M398:M401"/>
    <mergeCell ref="N398:N401"/>
    <mergeCell ref="I390:I397"/>
    <mergeCell ref="J390:J397"/>
    <mergeCell ref="K390:K397"/>
    <mergeCell ref="L390:L397"/>
    <mergeCell ref="M390:M397"/>
    <mergeCell ref="K375:K377"/>
    <mergeCell ref="J378:J379"/>
    <mergeCell ref="L378:L379"/>
    <mergeCell ref="M378:M379"/>
    <mergeCell ref="N378:N379"/>
    <mergeCell ref="L359:L364"/>
    <mergeCell ref="M359:M364"/>
    <mergeCell ref="N359:N364"/>
    <mergeCell ref="K378:K379"/>
    <mergeCell ref="M454:M458"/>
    <mergeCell ref="N454:N458"/>
    <mergeCell ref="A454:A458"/>
    <mergeCell ref="N440:N444"/>
    <mergeCell ref="I446:I447"/>
    <mergeCell ref="J446:J447"/>
    <mergeCell ref="K446:K447"/>
    <mergeCell ref="B449:B450"/>
    <mergeCell ref="A449:A450"/>
    <mergeCell ref="C449:C450"/>
    <mergeCell ref="N446:N447"/>
    <mergeCell ref="I449:I450"/>
    <mergeCell ref="J449:J450"/>
    <mergeCell ref="K449:K450"/>
    <mergeCell ref="M449:M450"/>
    <mergeCell ref="N449:N450"/>
    <mergeCell ref="A440:A448"/>
    <mergeCell ref="C440:C448"/>
    <mergeCell ref="B454:B458"/>
    <mergeCell ref="B440:B448"/>
  </mergeCells>
  <pageMargins left="0.5541666666666667" right="5.9374999999999997E-2" top="4.4981060606060608E-2" bottom="7.874015748031496E-2" header="0.31496062992125984" footer="0.31496062992125984"/>
  <pageSetup paperSize="9" scale="95" orientation="landscape" r:id="rId1"/>
  <rowBreaks count="9" manualBreakCount="9">
    <brk id="53" max="16383" man="1"/>
    <brk id="100" max="16383" man="1"/>
    <brk id="144" max="16383" man="1"/>
    <brk id="191" max="16383" man="1"/>
    <brk id="233" max="16383" man="1"/>
    <brk id="279" max="16383" man="1"/>
    <brk id="324" max="16383" man="1"/>
    <brk id="371" max="16383" man="1"/>
    <brk id="4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Бухгалтер2</dc:creator>
  <cp:lastModifiedBy>Марина</cp:lastModifiedBy>
  <cp:lastPrinted>2026-01-20T06:37:58Z</cp:lastPrinted>
  <dcterms:created xsi:type="dcterms:W3CDTF">2021-02-01T09:35:46Z</dcterms:created>
  <dcterms:modified xsi:type="dcterms:W3CDTF">2026-01-20T06:42:52Z</dcterms:modified>
</cp:coreProperties>
</file>