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A\Desktop\"/>
    </mc:Choice>
  </mc:AlternateContent>
  <xr:revisionPtr revIDLastSave="0" documentId="13_ncr:1_{5CE148F2-4CBC-40F6-A150-6D7E625AAD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H46" i="1"/>
  <c r="H378" i="1"/>
  <c r="H377" i="1"/>
  <c r="H66" i="1"/>
  <c r="H67" i="1"/>
  <c r="F394" i="1"/>
  <c r="H401" i="1"/>
  <c r="H379" i="1"/>
  <c r="H380" i="1"/>
  <c r="H381" i="1"/>
  <c r="H309" i="1"/>
  <c r="H177" i="1"/>
  <c r="H135" i="1"/>
  <c r="H131" i="1"/>
  <c r="H132" i="1"/>
  <c r="H133" i="1"/>
  <c r="H89" i="1"/>
  <c r="H420" i="1" l="1"/>
  <c r="H375" i="1"/>
  <c r="H328" i="1"/>
  <c r="H283" i="1"/>
  <c r="H239" i="1"/>
  <c r="H200" i="1"/>
  <c r="H151" i="1"/>
  <c r="H108" i="1"/>
  <c r="H16" i="1"/>
  <c r="H434" i="1"/>
  <c r="H294" i="1"/>
  <c r="H298" i="1"/>
  <c r="H297" i="1"/>
  <c r="H210" i="1"/>
  <c r="H296" i="1"/>
  <c r="K270" i="1"/>
  <c r="J270" i="1"/>
  <c r="I270" i="1"/>
  <c r="H254" i="1"/>
  <c r="K37" i="1"/>
  <c r="J37" i="1"/>
  <c r="I37" i="1"/>
  <c r="H385" i="1"/>
  <c r="H392" i="1"/>
  <c r="H388" i="1"/>
  <c r="H78" i="1"/>
  <c r="H194" i="1"/>
  <c r="H344" i="1"/>
  <c r="H343" i="1"/>
  <c r="H345" i="1"/>
  <c r="H342" i="1"/>
  <c r="H341" i="1"/>
  <c r="H244" i="1"/>
  <c r="H424" i="1"/>
  <c r="H326" i="1"/>
  <c r="H335" i="1"/>
  <c r="H308" i="1"/>
  <c r="H311" i="1"/>
  <c r="H250" i="1" l="1"/>
  <c r="H402" i="1" l="1"/>
  <c r="H120" i="1"/>
  <c r="H174" i="1" l="1"/>
  <c r="H429" i="1"/>
  <c r="H40" i="1"/>
  <c r="H13" i="1"/>
  <c r="L396" i="1"/>
  <c r="K396" i="1"/>
  <c r="J396" i="1"/>
  <c r="I396" i="1"/>
  <c r="K62" i="1"/>
  <c r="J62" i="1"/>
  <c r="I62" i="1"/>
  <c r="H90" i="1"/>
  <c r="H161" i="1" l="1"/>
  <c r="H400" i="1"/>
  <c r="H404" i="1"/>
  <c r="L26" i="1"/>
  <c r="H399" i="1"/>
  <c r="H391" i="1" l="1"/>
  <c r="H136" i="1"/>
  <c r="H167" i="1"/>
  <c r="H166" i="1"/>
  <c r="H165" i="1"/>
  <c r="H164" i="1"/>
  <c r="H162" i="1"/>
  <c r="H163" i="1"/>
  <c r="H154" i="1"/>
  <c r="H110" i="1"/>
  <c r="H123" i="1"/>
  <c r="H122" i="1"/>
  <c r="H111" i="1"/>
  <c r="C303" i="1"/>
  <c r="C172" i="1"/>
  <c r="H32" i="1"/>
  <c r="H33" i="1"/>
  <c r="H336" i="1"/>
  <c r="H334" i="1"/>
  <c r="H333" i="1"/>
  <c r="H332" i="1"/>
  <c r="H331" i="1"/>
  <c r="H330" i="1"/>
  <c r="H30" i="1"/>
  <c r="H433" i="1"/>
  <c r="H266" i="1"/>
  <c r="H212" i="1"/>
  <c r="H211" i="1"/>
  <c r="H153" i="1"/>
  <c r="H72" i="1"/>
  <c r="C14" i="1"/>
  <c r="H436" i="1"/>
  <c r="H393" i="1"/>
  <c r="H394" i="1"/>
  <c r="H395" i="1"/>
  <c r="H396" i="1"/>
  <c r="H397" i="1"/>
  <c r="H398" i="1"/>
  <c r="H403" i="1"/>
  <c r="H405" i="1"/>
  <c r="H406" i="1"/>
  <c r="C373" i="1"/>
  <c r="H390" i="1"/>
  <c r="H337" i="1"/>
  <c r="H346" i="1"/>
  <c r="H347" i="1"/>
  <c r="H348" i="1"/>
  <c r="H18" i="1"/>
  <c r="H19" i="1"/>
  <c r="H20" i="1"/>
  <c r="H21" i="1"/>
  <c r="H22" i="1"/>
  <c r="H23" i="1"/>
  <c r="H24" i="1"/>
  <c r="H25" i="1"/>
  <c r="H26" i="1"/>
  <c r="H27" i="1"/>
  <c r="H28" i="1"/>
  <c r="H29" i="1"/>
  <c r="H31" i="1"/>
  <c r="H34" i="1"/>
  <c r="H35" i="1"/>
  <c r="H36" i="1"/>
  <c r="H37" i="1"/>
  <c r="H39" i="1"/>
  <c r="H41" i="1"/>
  <c r="H42" i="1"/>
  <c r="H43" i="1"/>
  <c r="H44" i="1"/>
  <c r="H45" i="1"/>
  <c r="H47" i="1"/>
  <c r="H48" i="1"/>
  <c r="H49" i="1"/>
  <c r="C418" i="1"/>
  <c r="C106" i="1"/>
  <c r="L47" i="1"/>
  <c r="L234" i="1"/>
  <c r="L267" i="1"/>
  <c r="L278" i="1"/>
  <c r="L404" i="1"/>
  <c r="L357" i="1"/>
  <c r="L438" i="1"/>
  <c r="L346" i="1"/>
  <c r="L34" i="1"/>
  <c r="J451" i="1" l="1"/>
  <c r="K451" i="1"/>
  <c r="I451" i="1"/>
  <c r="C451" i="1"/>
  <c r="J441" i="1"/>
  <c r="K441" i="1"/>
  <c r="I441" i="1"/>
  <c r="J418" i="1"/>
  <c r="K418" i="1"/>
  <c r="I418" i="1"/>
  <c r="J407" i="1"/>
  <c r="K407" i="1"/>
  <c r="H387" i="1"/>
  <c r="J373" i="1"/>
  <c r="K373" i="1"/>
  <c r="I373" i="1"/>
  <c r="J349" i="1"/>
  <c r="K349" i="1"/>
  <c r="I349" i="1"/>
  <c r="J326" i="1"/>
  <c r="K326" i="1"/>
  <c r="I326" i="1"/>
  <c r="H314" i="1"/>
  <c r="H313" i="1"/>
  <c r="C281" i="1"/>
  <c r="J281" i="1"/>
  <c r="K281" i="1"/>
  <c r="I281" i="1"/>
  <c r="L246" i="1"/>
  <c r="L243" i="1"/>
  <c r="L241" i="1"/>
  <c r="C259" i="1"/>
  <c r="C237" i="1"/>
  <c r="J363" i="1" l="1"/>
  <c r="K363" i="1"/>
  <c r="I363" i="1"/>
  <c r="J408" i="1"/>
  <c r="J452" i="1"/>
  <c r="I452" i="1"/>
  <c r="K452" i="1"/>
  <c r="K408" i="1"/>
  <c r="C271" i="1"/>
  <c r="L259" i="1"/>
  <c r="C316" i="1"/>
  <c r="J198" i="1"/>
  <c r="K198" i="1"/>
  <c r="L198" i="1"/>
  <c r="I198" i="1"/>
  <c r="C198" i="1"/>
  <c r="J184" i="1"/>
  <c r="K184" i="1"/>
  <c r="L184" i="1"/>
  <c r="I184" i="1"/>
  <c r="L161" i="1"/>
  <c r="C149" i="1"/>
  <c r="H86" i="1"/>
  <c r="J83" i="1"/>
  <c r="K83" i="1"/>
  <c r="I83" i="1"/>
  <c r="L59" i="1"/>
  <c r="L36" i="1"/>
  <c r="H339" i="1"/>
  <c r="H68" i="1"/>
  <c r="H69" i="1"/>
  <c r="L91" i="1"/>
  <c r="H253" i="1"/>
  <c r="H252" i="1"/>
  <c r="H437" i="1"/>
  <c r="H427" i="1"/>
  <c r="H428" i="1"/>
  <c r="H389" i="1"/>
  <c r="H384" i="1"/>
  <c r="H386" i="1"/>
  <c r="H359" i="1"/>
  <c r="H357" i="1"/>
  <c r="H356" i="1"/>
  <c r="H247" i="1"/>
  <c r="H246" i="1"/>
  <c r="H245" i="1"/>
  <c r="H243" i="1"/>
  <c r="H242" i="1"/>
  <c r="H241" i="1"/>
  <c r="H325" i="1"/>
  <c r="I315" i="1"/>
  <c r="I316" i="1" s="1"/>
  <c r="H302" i="1"/>
  <c r="H299" i="1"/>
  <c r="H269" i="1"/>
  <c r="H264" i="1"/>
  <c r="H265" i="1"/>
  <c r="H268" i="1"/>
  <c r="H256" i="1"/>
  <c r="H255" i="1"/>
  <c r="H248" i="1"/>
  <c r="H249" i="1"/>
  <c r="H251" i="1"/>
  <c r="J226" i="1"/>
  <c r="K226" i="1"/>
  <c r="L226" i="1"/>
  <c r="I226" i="1"/>
  <c r="H225" i="1"/>
  <c r="H224" i="1"/>
  <c r="H219" i="1"/>
  <c r="H216" i="1"/>
  <c r="H208" i="1"/>
  <c r="H206" i="1"/>
  <c r="H207" i="1"/>
  <c r="H209" i="1"/>
  <c r="H192" i="1"/>
  <c r="L227" i="1" l="1"/>
  <c r="H197" i="1"/>
  <c r="H183" i="1" l="1"/>
  <c r="H182" i="1"/>
  <c r="H180" i="1"/>
  <c r="J137" i="1"/>
  <c r="K137" i="1"/>
  <c r="I137" i="1"/>
  <c r="H134" i="1"/>
  <c r="L136" i="1"/>
  <c r="J127" i="1"/>
  <c r="K127" i="1"/>
  <c r="I127" i="1"/>
  <c r="H126" i="1"/>
  <c r="H121" i="1"/>
  <c r="J94" i="1"/>
  <c r="K94" i="1"/>
  <c r="I94" i="1"/>
  <c r="H92" i="1"/>
  <c r="H93" i="1"/>
  <c r="H75" i="1"/>
  <c r="J50" i="1"/>
  <c r="K50" i="1"/>
  <c r="L50" i="1"/>
  <c r="I50" i="1"/>
  <c r="L18" i="1"/>
  <c r="H295" i="1"/>
  <c r="H77" i="1"/>
  <c r="H76" i="1"/>
  <c r="H214" i="1" l="1"/>
  <c r="H115" i="1"/>
  <c r="H74" i="1"/>
  <c r="H73" i="1"/>
  <c r="H71" i="1"/>
  <c r="H70" i="1"/>
  <c r="H79" i="1"/>
  <c r="I407" i="1" l="1"/>
  <c r="I408" i="1" s="1"/>
  <c r="L305" i="1"/>
  <c r="L315" i="1" s="1"/>
  <c r="K315" i="1"/>
  <c r="K316" i="1" s="1"/>
  <c r="J315" i="1"/>
  <c r="J316" i="1" s="1"/>
  <c r="K259" i="1"/>
  <c r="J259" i="1"/>
  <c r="I259" i="1"/>
  <c r="K237" i="1"/>
  <c r="J237" i="1"/>
  <c r="I237" i="1"/>
  <c r="K220" i="1"/>
  <c r="K227" i="1" s="1"/>
  <c r="J220" i="1"/>
  <c r="J227" i="1" s="1"/>
  <c r="I220" i="1"/>
  <c r="I227" i="1" s="1"/>
  <c r="K172" i="1"/>
  <c r="J172" i="1"/>
  <c r="K149" i="1"/>
  <c r="J149" i="1"/>
  <c r="I149" i="1"/>
  <c r="K106" i="1"/>
  <c r="K138" i="1" s="1"/>
  <c r="J106" i="1"/>
  <c r="J138" i="1" s="1"/>
  <c r="I106" i="1"/>
  <c r="I138" i="1" s="1"/>
  <c r="L56" i="1"/>
  <c r="L367" i="1"/>
  <c r="L373" i="1" s="1"/>
  <c r="L412" i="1"/>
  <c r="L418" i="1" s="1"/>
  <c r="J95" i="1" l="1"/>
  <c r="I95" i="1"/>
  <c r="K95" i="1"/>
  <c r="H310" i="1"/>
  <c r="H307" i="1"/>
  <c r="H306" i="1"/>
  <c r="H305" i="1"/>
  <c r="H233" i="1"/>
  <c r="H232" i="1"/>
  <c r="L231" i="1"/>
  <c r="L237" i="1" s="1"/>
  <c r="H231" i="1"/>
  <c r="H190" i="1"/>
  <c r="H189" i="1"/>
  <c r="L142" i="1" l="1"/>
  <c r="H144" i="1"/>
  <c r="H143" i="1"/>
  <c r="H142" i="1"/>
  <c r="H370" i="1"/>
  <c r="K14" i="1"/>
  <c r="K51" i="1" s="1"/>
  <c r="L94" i="1" l="1"/>
  <c r="K271" i="1"/>
  <c r="K453" i="1" s="1"/>
  <c r="K454" i="1" s="1"/>
  <c r="I271" i="1"/>
  <c r="J271" i="1" l="1"/>
  <c r="H425" i="1"/>
  <c r="H423" i="1"/>
  <c r="H422" i="1"/>
  <c r="H371" i="1"/>
  <c r="H279" i="1"/>
  <c r="H278" i="1"/>
  <c r="H267" i="1"/>
  <c r="H193" i="1"/>
  <c r="H191" i="1"/>
  <c r="I14" i="1" l="1"/>
  <c r="I51" i="1" s="1"/>
  <c r="I453" i="1" s="1"/>
  <c r="I454" i="1" s="1"/>
  <c r="J14" i="1"/>
  <c r="J51" i="1" s="1"/>
  <c r="J453" i="1" s="1"/>
  <c r="J454" i="1" s="1"/>
  <c r="H372" i="1" l="1"/>
  <c r="L448" i="1" l="1"/>
  <c r="L443" i="1"/>
  <c r="L407" i="1"/>
  <c r="L408" i="1" s="1"/>
  <c r="L351" i="1"/>
  <c r="L323" i="1"/>
  <c r="L326" i="1" s="1"/>
  <c r="L302" i="1"/>
  <c r="L129" i="1"/>
  <c r="L137" i="1" s="1"/>
  <c r="L110" i="1"/>
  <c r="L99" i="1"/>
  <c r="L11" i="1"/>
  <c r="L8" i="1"/>
  <c r="L292" i="1"/>
  <c r="L281" i="1"/>
  <c r="L348" i="1"/>
  <c r="L349" i="1" s="1"/>
  <c r="L451" i="1" l="1"/>
  <c r="L441" i="1"/>
  <c r="L303" i="1"/>
  <c r="L316" i="1" s="1"/>
  <c r="L363" i="1"/>
  <c r="L14" i="1"/>
  <c r="L51" i="1" s="1"/>
  <c r="L106" i="1"/>
  <c r="L219" i="1"/>
  <c r="L169" i="1"/>
  <c r="L127" i="1"/>
  <c r="L452" i="1" l="1"/>
  <c r="L138" i="1"/>
  <c r="L83" i="1"/>
  <c r="L95" i="1" s="1"/>
  <c r="L453" i="1" l="1"/>
  <c r="L454" i="1" s="1"/>
  <c r="H338" i="1"/>
  <c r="H450" i="1"/>
  <c r="H449" i="1"/>
  <c r="H448" i="1"/>
  <c r="H447" i="1"/>
  <c r="H446" i="1"/>
  <c r="H445" i="1"/>
  <c r="H444" i="1"/>
  <c r="H443" i="1"/>
  <c r="H440" i="1"/>
  <c r="H439" i="1"/>
  <c r="H438" i="1"/>
  <c r="H435" i="1"/>
  <c r="H432" i="1"/>
  <c r="H431" i="1"/>
  <c r="H430" i="1"/>
  <c r="H426" i="1"/>
  <c r="H417" i="1"/>
  <c r="H416" i="1"/>
  <c r="H415" i="1"/>
  <c r="H414" i="1"/>
  <c r="H413" i="1"/>
  <c r="H412" i="1"/>
  <c r="H383" i="1"/>
  <c r="H382" i="1"/>
  <c r="H369" i="1"/>
  <c r="H368" i="1"/>
  <c r="H367" i="1"/>
  <c r="H358" i="1"/>
  <c r="H355" i="1"/>
  <c r="H354" i="1"/>
  <c r="H353" i="1"/>
  <c r="H352" i="1"/>
  <c r="H351" i="1"/>
  <c r="H340" i="1"/>
  <c r="H324" i="1"/>
  <c r="H323" i="1"/>
  <c r="H322" i="1"/>
  <c r="H321" i="1"/>
  <c r="H320" i="1"/>
  <c r="H312" i="1"/>
  <c r="H301" i="1"/>
  <c r="H300" i="1"/>
  <c r="H293" i="1"/>
  <c r="H292" i="1"/>
  <c r="H291" i="1"/>
  <c r="H290" i="1"/>
  <c r="H289" i="1"/>
  <c r="H288" i="1"/>
  <c r="H287" i="1"/>
  <c r="H286" i="1"/>
  <c r="H285" i="1"/>
  <c r="H280" i="1"/>
  <c r="H277" i="1"/>
  <c r="H276" i="1"/>
  <c r="H263" i="1"/>
  <c r="H262" i="1"/>
  <c r="H261" i="1"/>
  <c r="H258" i="1"/>
  <c r="H257" i="1"/>
  <c r="H236" i="1"/>
  <c r="H235" i="1"/>
  <c r="H234" i="1"/>
  <c r="H223" i="1"/>
  <c r="H222" i="1"/>
  <c r="H218" i="1"/>
  <c r="H217" i="1"/>
  <c r="H215" i="1"/>
  <c r="H213" i="1"/>
  <c r="H205" i="1"/>
  <c r="H204" i="1"/>
  <c r="H203" i="1"/>
  <c r="H202" i="1"/>
  <c r="H195" i="1"/>
  <c r="H181" i="1"/>
  <c r="H179" i="1"/>
  <c r="H178" i="1"/>
  <c r="H176" i="1"/>
  <c r="H175" i="1"/>
  <c r="H171" i="1"/>
  <c r="H170" i="1"/>
  <c r="H169" i="1"/>
  <c r="H168" i="1"/>
  <c r="H160" i="1"/>
  <c r="H159" i="1"/>
  <c r="H158" i="1"/>
  <c r="H157" i="1"/>
  <c r="H156" i="1"/>
  <c r="H155" i="1"/>
  <c r="H148" i="1"/>
  <c r="H146" i="1"/>
  <c r="H145" i="1"/>
  <c r="H130" i="1"/>
  <c r="H129" i="1"/>
  <c r="H125" i="1"/>
  <c r="H124" i="1"/>
  <c r="H119" i="1"/>
  <c r="H118" i="1"/>
  <c r="H117" i="1"/>
  <c r="H116" i="1"/>
  <c r="H114" i="1"/>
  <c r="H113" i="1"/>
  <c r="H112" i="1"/>
  <c r="H105" i="1"/>
  <c r="H104" i="1"/>
  <c r="H103" i="1"/>
  <c r="H102" i="1"/>
  <c r="H101" i="1"/>
  <c r="H100" i="1"/>
  <c r="H99" i="1"/>
  <c r="H91" i="1"/>
  <c r="H88" i="1"/>
  <c r="H87" i="1"/>
  <c r="H85" i="1"/>
  <c r="H82" i="1"/>
  <c r="H81" i="1"/>
  <c r="H80" i="1"/>
  <c r="H61" i="1"/>
  <c r="H60" i="1"/>
  <c r="H59" i="1"/>
  <c r="H58" i="1"/>
  <c r="H57" i="1"/>
  <c r="H56" i="1"/>
  <c r="H12" i="1"/>
  <c r="H11" i="1"/>
  <c r="H10" i="1"/>
  <c r="H9" i="1"/>
  <c r="H8" i="1"/>
  <c r="H138" i="1" l="1"/>
  <c r="H95" i="1"/>
  <c r="H408" i="1"/>
  <c r="H363" i="1"/>
  <c r="I172" i="1"/>
  <c r="H51" i="1"/>
  <c r="H271" i="1"/>
  <c r="H316" i="1"/>
  <c r="H185" i="1"/>
  <c r="H227" i="1"/>
  <c r="H452" i="1"/>
  <c r="H453" i="1" l="1"/>
  <c r="H454" i="1" s="1"/>
  <c r="C326" i="1" l="1"/>
</calcChain>
</file>

<file path=xl/sharedStrings.xml><?xml version="1.0" encoding="utf-8"?>
<sst xmlns="http://schemas.openxmlformats.org/spreadsheetml/2006/main" count="846" uniqueCount="162">
  <si>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</si>
  <si>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</si>
  <si>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</si>
  <si>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</si>
  <si>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</si>
  <si>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</si>
  <si>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</si>
  <si>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</si>
  <si>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</si>
  <si>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</si>
  <si>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</si>
  <si>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</si>
  <si>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</si>
  <si>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</si>
  <si>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</si>
  <si>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</si>
  <si>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</si>
  <si>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Хлеб</t>
  </si>
  <si>
    <t>Борщ со сметаной</t>
  </si>
  <si>
    <t>Компот из яблок</t>
  </si>
  <si>
    <t>Полдник</t>
  </si>
  <si>
    <t>Итого за день:</t>
  </si>
  <si>
    <t xml:space="preserve">Обед </t>
  </si>
  <si>
    <t>крупа пшеничная</t>
  </si>
  <si>
    <t>молоко</t>
  </si>
  <si>
    <t>сахар</t>
  </si>
  <si>
    <t>чай</t>
  </si>
  <si>
    <t>хлеб</t>
  </si>
  <si>
    <t>капуста</t>
  </si>
  <si>
    <t xml:space="preserve">картофель </t>
  </si>
  <si>
    <t>морковь</t>
  </si>
  <si>
    <t>свекла</t>
  </si>
  <si>
    <t>лук</t>
  </si>
  <si>
    <t>томатная паста</t>
  </si>
  <si>
    <t>мясо</t>
  </si>
  <si>
    <t>яйцо</t>
  </si>
  <si>
    <t xml:space="preserve">лук </t>
  </si>
  <si>
    <t>мука</t>
  </si>
  <si>
    <t>крупа перловая</t>
  </si>
  <si>
    <t>яблоко</t>
  </si>
  <si>
    <t>вермишель</t>
  </si>
  <si>
    <t>Соль йодированая за весь день</t>
  </si>
  <si>
    <t>Компот из сухофруктов</t>
  </si>
  <si>
    <t>Чай</t>
  </si>
  <si>
    <t>рис</t>
  </si>
  <si>
    <t>масло растит.</t>
  </si>
  <si>
    <t>горох</t>
  </si>
  <si>
    <t>картофель</t>
  </si>
  <si>
    <t>сухофрукты</t>
  </si>
  <si>
    <t>дрожжи</t>
  </si>
  <si>
    <t>повидло</t>
  </si>
  <si>
    <t xml:space="preserve">Кисель </t>
  </si>
  <si>
    <t>Обед</t>
  </si>
  <si>
    <t>крупа овсяная</t>
  </si>
  <si>
    <t>томат</t>
  </si>
  <si>
    <t>сметана</t>
  </si>
  <si>
    <t>куриное филе</t>
  </si>
  <si>
    <t>кисель</t>
  </si>
  <si>
    <t>крупа гречневая</t>
  </si>
  <si>
    <t>творог</t>
  </si>
  <si>
    <t>крупа манная</t>
  </si>
  <si>
    <t xml:space="preserve">яйцо </t>
  </si>
  <si>
    <t>пшено</t>
  </si>
  <si>
    <t>Омлет</t>
  </si>
  <si>
    <t>Кисель</t>
  </si>
  <si>
    <t>Каша пшеничная молочная</t>
  </si>
  <si>
    <t>Суп пшенный</t>
  </si>
  <si>
    <t>Каша манная</t>
  </si>
  <si>
    <t>М.П.Могильный</t>
  </si>
  <si>
    <t>Итого за завтрак:</t>
  </si>
  <si>
    <t>Итого за обед:</t>
  </si>
  <si>
    <t>Итого за полдник:</t>
  </si>
  <si>
    <t>1 неделя - 1 день - понедельник</t>
  </si>
  <si>
    <t>1 неделя - 3 день - среда</t>
  </si>
  <si>
    <t>1 неделя - 5 день - пятница</t>
  </si>
  <si>
    <t>1 неделя - 4 день - четверг</t>
  </si>
  <si>
    <t>Итого  за обед:</t>
  </si>
  <si>
    <t>2 неделя - 10 день - пятница</t>
  </si>
  <si>
    <t>2 неделя - 9 день - четверг</t>
  </si>
  <si>
    <t xml:space="preserve">Какао с молоком </t>
  </si>
  <si>
    <t>какао</t>
  </si>
  <si>
    <t>Чай с сахаром</t>
  </si>
  <si>
    <t>ИТОГО за весь период</t>
  </si>
  <si>
    <t>М.П. Могильный</t>
  </si>
  <si>
    <t>Среднее значение за период</t>
  </si>
  <si>
    <t xml:space="preserve">мука </t>
  </si>
  <si>
    <t xml:space="preserve"> дрожжи</t>
  </si>
  <si>
    <t>масло растительное</t>
  </si>
  <si>
    <t>Суп гречневый</t>
  </si>
  <si>
    <t>гречка</t>
  </si>
  <si>
    <t>Рассольник со сметаной</t>
  </si>
  <si>
    <t>соленые огурцы</t>
  </si>
  <si>
    <t>Биточки с гречневым гарниром и подливой</t>
  </si>
  <si>
    <t>мясо говяжье</t>
  </si>
  <si>
    <t>Суп гороховый со сметаной</t>
  </si>
  <si>
    <t>рыба мороженная</t>
  </si>
  <si>
    <t>кофейный напиток</t>
  </si>
  <si>
    <t xml:space="preserve">Суп свекольный со сметаной </t>
  </si>
  <si>
    <t>ячневая крупа</t>
  </si>
  <si>
    <t>соль</t>
  </si>
  <si>
    <t xml:space="preserve">Каша овсяная </t>
  </si>
  <si>
    <t>Суп молочный с вермишелью</t>
  </si>
  <si>
    <t>Пирожки с повидлом</t>
  </si>
  <si>
    <t>В.Н.Могильный</t>
  </si>
  <si>
    <t xml:space="preserve">хлеб </t>
  </si>
  <si>
    <t>Масса порции,г.</t>
  </si>
  <si>
    <t>Масса порции,гр.</t>
  </si>
  <si>
    <t>Картофельное пюре</t>
  </si>
  <si>
    <t>Масса порции,гр</t>
  </si>
  <si>
    <t>Масса порции, гр.</t>
  </si>
  <si>
    <t>Котлета из говядины с перловым гарниром и с подливой</t>
  </si>
  <si>
    <t>60/80/25</t>
  </si>
  <si>
    <t>Свекольник со сметаной</t>
  </si>
  <si>
    <t>макароны</t>
  </si>
  <si>
    <t>1 неделя-2 день-вторник</t>
  </si>
  <si>
    <t xml:space="preserve">Примерное 10-дневное меню дошкольников  от 3-х до 7-и лет    </t>
  </si>
  <si>
    <t>65/75/20</t>
  </si>
  <si>
    <t>Суп гороховый  со сметаной</t>
  </si>
  <si>
    <t>Рыбные котлеты</t>
  </si>
  <si>
    <t>299/331</t>
  </si>
  <si>
    <t xml:space="preserve">Чай </t>
  </si>
  <si>
    <t xml:space="preserve">                            Обед</t>
  </si>
  <si>
    <t>2 неделя - 7 день - вторник</t>
  </si>
  <si>
    <t>2 неделя - 6 день - понедельник</t>
  </si>
  <si>
    <t>2 неделя - 8 день - среда</t>
  </si>
  <si>
    <t>Суп гречневый молочный</t>
  </si>
  <si>
    <t>60/90</t>
  </si>
  <si>
    <t xml:space="preserve">Булочка </t>
  </si>
  <si>
    <t>60/80</t>
  </si>
  <si>
    <t>Каша рисовая</t>
  </si>
  <si>
    <t>Суп вермишелевый молочный</t>
  </si>
  <si>
    <t>филе куриное</t>
  </si>
  <si>
    <t>Суп "Домашний" со сметаной</t>
  </si>
  <si>
    <t xml:space="preserve">томат </t>
  </si>
  <si>
    <t>75/75</t>
  </si>
  <si>
    <t>Кофейный напиток</t>
  </si>
  <si>
    <t xml:space="preserve">Плов  из куриного филе </t>
  </si>
  <si>
    <t xml:space="preserve">пшено </t>
  </si>
  <si>
    <t>Котлеты с пшенным гарниром и сметанным соусом</t>
  </si>
  <si>
    <t>Суп крестьянский  со сметаной</t>
  </si>
  <si>
    <t>Рассольник  со сметаной</t>
  </si>
  <si>
    <t>перловка</t>
  </si>
  <si>
    <t>Бефстроганов из куриного филе с картофельным пюре</t>
  </si>
  <si>
    <t>Суп "Домашний"со сметаной</t>
  </si>
  <si>
    <t>филе</t>
  </si>
  <si>
    <t>Котлеты куриные с ячневым гарниром и сметанным соусом</t>
  </si>
  <si>
    <t>Котлеты куриные с отварными макаронами и подливой</t>
  </si>
  <si>
    <t>Котлеты  с  отварными макаронами и подливой</t>
  </si>
  <si>
    <t>Булочка</t>
  </si>
  <si>
    <t>Второй завтрак:</t>
  </si>
  <si>
    <t>Печенье</t>
  </si>
  <si>
    <t>печенье</t>
  </si>
  <si>
    <t xml:space="preserve">Оладьи </t>
  </si>
  <si>
    <t>масло сливочное</t>
  </si>
  <si>
    <t>Пирожки с картошкой</t>
  </si>
  <si>
    <t>картошка</t>
  </si>
  <si>
    <t>Ватрушка</t>
  </si>
  <si>
    <t>Рогалики с повидлом</t>
  </si>
  <si>
    <t>Салат свекольный</t>
  </si>
  <si>
    <t>масло подсолнечное</t>
  </si>
  <si>
    <t>Пирог с повидлом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</si>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</sst>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2" borderId="0" xfId="0" applyFont="1" applyFill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6" fillId="0" borderId="1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 wrapText="1"/>
    </xf>
    <xf numFmtId="0" fontId="6" fillId="0" borderId="6" xfId="0" applyFont="1" applyBorder="1" applyAlignment="1">
      <alignment horizontal="centerContinuous" vertical="center" wrapText="1"/>
    </xf>
    <xf numFmtId="2" fontId="6" fillId="0" borderId="1" xfId="0" applyNumberFormat="1" applyFont="1" applyBorder="1" applyAlignment="1">
      <alignment horizontal="centerContinuous"/>
    </xf>
    <xf numFmtId="0" fontId="6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0" fillId="0" borderId="1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 vertical="center" wrapText="1"/>
    </xf>
    <xf numFmtId="0" fontId="7" fillId="0" borderId="5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Continuous" vertical="top"/>
    </xf>
    <xf numFmtId="0" fontId="7" fillId="0" borderId="7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0" borderId="1" xfId="0" applyFont="1" applyBorder="1"/>
    <xf numFmtId="164" fontId="10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right" vertical="top" wrapText="1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10" fillId="2" borderId="2" xfId="0" applyFont="1" applyFill="1" applyBorder="1" applyAlignment="1">
      <alignment horizontal="center" vertical="top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10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right" vertical="top" wrapText="1"/>
    </xf>
    <xf numFmtId="164" fontId="10" fillId="0" borderId="3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right" vertical="top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top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10" fillId="2" borderId="1" xfId="0" applyFont="1" applyFill="1" applyBorder="1" applyAlignment="1">
      <alignment horizontal="right" vertical="center"/>
    </xf>
    <xf numFmtId="2" fontId="10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Continuous"/>
    </xf>
    <xf numFmtId="164" fontId="6" fillId="0" borderId="1" xfId="0" applyNumberFormat="1" applyFont="1" applyBorder="1" applyAlignment="1">
      <alignment horizontal="centerContinuous"/>
    </xf>
    <xf numFmtId="0" fontId="10" fillId="2" borderId="2" xfId="0" applyFont="1" applyFill="1" applyBorder="1"/>
    <xf numFmtId="0" fontId="6" fillId="2" borderId="1" xfId="0" applyFont="1" applyFill="1" applyBorder="1" applyAlignment="1">
      <alignment horizontal="left"/>
    </xf>
    <xf numFmtId="2" fontId="10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10" fillId="0" borderId="2" xfId="0" applyFont="1" applyBorder="1"/>
    <xf numFmtId="0" fontId="6" fillId="0" borderId="2" xfId="0" applyFont="1" applyBorder="1"/>
    <xf numFmtId="0" fontId="7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2" fontId="10" fillId="2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2" fontId="6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wrapText="1"/>
    </xf>
    <xf numFmtId="0" fontId="6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right"/>
    </xf>
    <xf numFmtId="0" fontId="10" fillId="0" borderId="4" xfId="0" applyFont="1" applyBorder="1" applyAlignment="1">
      <alignment horizontal="right" vertical="top" wrapText="1"/>
    </xf>
    <xf numFmtId="2" fontId="6" fillId="0" borderId="2" xfId="0" applyNumberFormat="1" applyFont="1" applyBorder="1" applyAlignment="1">
      <alignment horizontal="right"/>
    </xf>
    <xf numFmtId="2" fontId="10" fillId="0" borderId="2" xfId="0" applyNumberFormat="1" applyFont="1" applyBorder="1" applyAlignment="1">
      <alignment horizontal="right"/>
    </xf>
    <xf numFmtId="0" fontId="11" fillId="0" borderId="4" xfId="0" applyFont="1" applyBorder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11" fillId="0" borderId="4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/>
    </xf>
    <xf numFmtId="0" fontId="10" fillId="2" borderId="2" xfId="0" applyFont="1" applyFill="1" applyBorder="1" applyAlignment="1">
      <alignment horizontal="right" vertical="top"/>
    </xf>
    <xf numFmtId="2" fontId="10" fillId="0" borderId="2" xfId="0" applyNumberFormat="1" applyFont="1" applyBorder="1" applyAlignment="1">
      <alignment horizontal="right" vertical="top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/>
    </xf>
    <xf numFmtId="0" fontId="11" fillId="0" borderId="3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1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right" vertical="top" wrapText="1"/>
    </xf>
    <xf numFmtId="0" fontId="11" fillId="0" borderId="4" xfId="0" applyFont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right" vertical="top" wrapText="1"/>
    </xf>
    <xf numFmtId="0" fontId="10" fillId="2" borderId="4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/>
    </xf>
    <xf numFmtId="0" fontId="10" fillId="0" borderId="2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left" vertical="top"/>
    </xf>
    <xf numFmtId="0" fontId="10" fillId="0" borderId="4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10" fillId="0" borderId="2" xfId="0" applyNumberFormat="1" applyFont="1" applyBorder="1" applyAlignment="1">
      <alignment horizontal="center" vertical="top" wrapText="1"/>
    </xf>
    <xf numFmtId="0" fontId="10" fillId="0" borderId="2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2" fontId="9" fillId="0" borderId="2" xfId="0" applyNumberFormat="1" applyFont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6" fillId="0" borderId="0" xfId="0" applyFont="1"/>
    <xf numFmtId="0" fontId="14" fillId="0" borderId="0" xfId="0" applyFont="1"/>
    <xf numFmtId="0" fontId="15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left"/>
    </xf>
    <xf numFmtId="0" fontId="15" fillId="2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7" fillId="2" borderId="0" xfId="0" applyFont="1" applyFill="1"/>
    <xf numFmtId="0" fontId="18" fillId="2" borderId="0" xfId="0" applyFont="1" applyFill="1"/>
    <xf numFmtId="2" fontId="10" fillId="2" borderId="2" xfId="0" applyNumberFormat="1" applyFont="1" applyFill="1" applyBorder="1" applyAlignment="1">
      <alignment horizontal="right" vertical="top"/>
    </xf>
    <xf numFmtId="2" fontId="10" fillId="2" borderId="4" xfId="0" applyNumberFormat="1" applyFont="1" applyFill="1" applyBorder="1" applyAlignment="1">
      <alignment horizontal="right" vertical="top"/>
    </xf>
    <xf numFmtId="2" fontId="10" fillId="2" borderId="3" xfId="0" applyNumberFormat="1" applyFont="1" applyFill="1" applyBorder="1" applyAlignment="1">
      <alignment horizontal="right" vertical="top"/>
    </xf>
    <xf numFmtId="0" fontId="10" fillId="2" borderId="2" xfId="0" applyFont="1" applyFill="1" applyBorder="1" applyAlignment="1">
      <alignment horizontal="right" vertical="top"/>
    </xf>
    <xf numFmtId="0" fontId="10" fillId="2" borderId="4" xfId="0" applyFont="1" applyFill="1" applyBorder="1" applyAlignment="1">
      <alignment horizontal="right" vertical="top"/>
    </xf>
    <xf numFmtId="0" fontId="10" fillId="2" borderId="3" xfId="0" applyFont="1" applyFill="1" applyBorder="1" applyAlignment="1">
      <alignment horizontal="right" vertical="top"/>
    </xf>
    <xf numFmtId="0" fontId="10" fillId="2" borderId="2" xfId="0" applyFont="1" applyFill="1" applyBorder="1" applyAlignment="1">
      <alignment horizontal="left" vertical="top"/>
    </xf>
    <xf numFmtId="0" fontId="10" fillId="2" borderId="4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/>
    </xf>
    <xf numFmtId="0" fontId="10" fillId="2" borderId="2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 wrapText="1"/>
    </xf>
    <xf numFmtId="0" fontId="11" fillId="0" borderId="3" xfId="0" applyFont="1" applyBorder="1" applyAlignment="1">
      <alignment horizontal="righ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right" vertical="top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right" vertical="top"/>
    </xf>
    <xf numFmtId="0" fontId="10" fillId="0" borderId="4" xfId="0" applyFont="1" applyBorder="1" applyAlignment="1">
      <alignment horizontal="left" vertical="top"/>
    </xf>
    <xf numFmtId="164" fontId="10" fillId="2" borderId="2" xfId="0" applyNumberFormat="1" applyFont="1" applyFill="1" applyBorder="1" applyAlignment="1">
      <alignment horizontal="right" vertical="top"/>
    </xf>
    <xf numFmtId="164" fontId="10" fillId="0" borderId="2" xfId="0" applyNumberFormat="1" applyFont="1" applyBorder="1" applyAlignment="1">
      <alignment horizontal="right" vertical="top"/>
    </xf>
    <xf numFmtId="0" fontId="10" fillId="0" borderId="3" xfId="0" applyFont="1" applyBorder="1" applyAlignment="1">
      <alignment horizontal="center" vertical="top"/>
    </xf>
    <xf numFmtId="165" fontId="10" fillId="2" borderId="2" xfId="0" applyNumberFormat="1" applyFont="1" applyFill="1" applyBorder="1" applyAlignment="1">
      <alignment horizontal="right" vertical="top"/>
    </xf>
    <xf numFmtId="0" fontId="11" fillId="0" borderId="4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1" fillId="0" borderId="0" xfId="0" applyFont="1"/>
    <xf numFmtId="2" fontId="10" fillId="2" borderId="2" xfId="0" applyNumberFormat="1" applyFont="1" applyFill="1" applyBorder="1" applyAlignment="1">
      <alignment horizontal="center" vertical="top"/>
    </xf>
    <xf numFmtId="2" fontId="10" fillId="2" borderId="2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 vertical="top"/>
    </xf>
    <xf numFmtId="0" fontId="11" fillId="0" borderId="1" xfId="0" applyFont="1" applyBorder="1" applyAlignment="1">
      <alignment horizontal="right" vertical="top"/>
    </xf>
    <xf numFmtId="2" fontId="10" fillId="0" borderId="2" xfId="0" applyNumberFormat="1" applyFont="1" applyBorder="1" applyAlignment="1">
      <alignment horizontal="right" vertical="top"/>
    </xf>
    <xf numFmtId="2" fontId="10" fillId="0" borderId="3" xfId="0" applyNumberFormat="1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2" fillId="2" borderId="2" xfId="0" applyFont="1" applyFill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1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0" fillId="0" borderId="4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right" vertical="top" wrapText="1"/>
    </xf>
    <xf numFmtId="0" fontId="10" fillId="2" borderId="4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right"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right" vertical="top" wrapText="1"/>
    </xf>
    <xf numFmtId="2" fontId="10" fillId="0" borderId="4" xfId="0" applyNumberFormat="1" applyFont="1" applyBorder="1" applyAlignment="1">
      <alignment horizontal="right" vertical="top" wrapText="1"/>
    </xf>
    <xf numFmtId="0" fontId="11" fillId="2" borderId="4" xfId="0" applyFont="1" applyFill="1" applyBorder="1" applyAlignment="1">
      <alignment horizontal="right" vertical="top" wrapText="1"/>
    </xf>
    <xf numFmtId="0" fontId="11" fillId="2" borderId="3" xfId="0" applyFont="1" applyFill="1" applyBorder="1" applyAlignment="1">
      <alignment horizontal="right" vertical="top" wrapText="1"/>
    </xf>
    <xf numFmtId="0" fontId="11" fillId="2" borderId="4" xfId="0" applyFont="1" applyFill="1" applyBorder="1" applyAlignment="1">
      <alignment horizontal="right" vertical="top"/>
    </xf>
    <xf numFmtId="0" fontId="11" fillId="2" borderId="3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right" vertical="top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11" fillId="0" borderId="3" xfId="0" applyFont="1" applyBorder="1" applyAlignment="1">
      <alignment vertical="top"/>
    </xf>
    <xf numFmtId="2" fontId="10" fillId="0" borderId="2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Border="1"/>
    <xf numFmtId="0" fontId="12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251113</xdr:colOff>
      <xdr:row>0</xdr:row>
      <xdr:rowOff>0</xdr:rowOff>
    </xdr:from>
    <xdr:to>
      <xdr:col>13</xdr:col>
      <xdr:colOff>796637</xdr:colOff>
      <xdr:row>4</xdr:row>
      <xdr:rowOff>103909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A791F4B5-B8FF-48C3-82B6-145AD01E6AA3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66873" t="19490" r="5041" b="65554"/>
        <a:stretch/>
      </xdr:blipFill>
      <xdr:spPr bwMode="auto">
        <a:xfrm>
          <a:off x="8892886" y="0"/>
          <a:ext cx="1177637" cy="83127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455"/>
  <sheetViews>
    <sheetView tabSelected="1" view="pageLayout" topLeftCell="A61" zoomScale="88" zoomScaleNormal="110" zoomScalePageLayoutView="88" workbookViewId="0">
      <selection activeCell="F19" sqref="F19"/>
    </sheetView>
  </sheetViews>
  <sheetFormatPr defaultRowHeight="14.4" x14ac:dyDescent="0.3"/>
  <cols>
    <col min="1" max="1" width="3.44140625" style="2" customWidth="1"/>
    <col min="2" max="2" width="27" style="1" customWidth="1"/>
    <col min="3" max="3" width="10" style="1" customWidth="1"/>
    <col min="4" max="4" width="14.33203125" style="1" customWidth="1"/>
    <col min="5" max="5" width="6.88671875" style="2" customWidth="1"/>
    <col min="6" max="6" width="6.44140625" style="2" customWidth="1"/>
    <col min="7" max="7" width="7.44140625" style="2" customWidth="1"/>
    <col min="8" max="8" width="9.6640625" style="2" customWidth="1"/>
    <col min="9" max="9" width="9.44140625" style="2" customWidth="1"/>
    <col min="10" max="10" width="8.44140625" style="2" customWidth="1"/>
    <col min="11" max="11" width="8.5546875" style="2" customWidth="1"/>
    <col min="12" max="12" width="9.33203125" style="2" customWidth="1"/>
    <col min="13" max="13" width="8.88671875" style="2" customWidth="1"/>
    <col min="14" max="14" width="15.5546875" style="2" customWidth="1"/>
  </cols>
  <sheetData>
    <row r="4" spans="1:15" x14ac:dyDescent="0.3">
      <c r="A4" s="279" t="s">
        <v>115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1"/>
    </row>
    <row r="5" spans="1:15" s="5" customFormat="1" ht="13.5" customHeight="1" x14ac:dyDescent="0.3">
      <c r="A5" s="36" t="s">
        <v>72</v>
      </c>
      <c r="B5" s="37"/>
      <c r="C5" s="37"/>
      <c r="D5" s="37"/>
      <c r="E5" s="38"/>
      <c r="F5" s="38"/>
      <c r="G5" s="38"/>
      <c r="H5" s="38"/>
      <c r="I5" s="38"/>
      <c r="J5" s="37"/>
      <c r="K5" s="37"/>
      <c r="L5" s="37"/>
      <c r="M5" s="37"/>
      <c r="N5" s="39"/>
      <c r="O5" s="7"/>
    </row>
    <row r="6" spans="1:15" s="6" customFormat="1" ht="19.2" customHeight="1" x14ac:dyDescent="0.3">
      <c r="A6" s="40" t="s">
        <v>0</v>
      </c>
      <c r="B6" s="40"/>
      <c r="C6" s="40" t="s">
        <v>1</v>
      </c>
      <c r="D6" s="26" t="s">
        <v>2</v>
      </c>
      <c r="E6" s="26" t="s">
        <v>3</v>
      </c>
      <c r="F6" s="26" t="s">
        <v>4</v>
      </c>
      <c r="G6" s="27" t="s">
        <v>5</v>
      </c>
      <c r="H6" s="26" t="s">
        <v>6</v>
      </c>
      <c r="I6" s="26" t="s">
        <v>7</v>
      </c>
      <c r="J6" s="26" t="s">
        <v>8</v>
      </c>
      <c r="K6" s="26" t="s">
        <v>9</v>
      </c>
      <c r="L6" s="26" t="s">
        <v>10</v>
      </c>
      <c r="M6" s="26" t="s">
        <v>11</v>
      </c>
      <c r="N6" s="26" t="s">
        <v>12</v>
      </c>
      <c r="O6" s="15"/>
    </row>
    <row r="7" spans="1:15" s="5" customFormat="1" ht="12" customHeight="1" x14ac:dyDescent="0.3">
      <c r="A7" s="41"/>
      <c r="B7" s="41" t="s">
        <v>13</v>
      </c>
      <c r="C7" s="40" t="s">
        <v>14</v>
      </c>
      <c r="D7" s="42"/>
      <c r="E7" s="40" t="s">
        <v>14</v>
      </c>
      <c r="F7" s="40" t="s">
        <v>14</v>
      </c>
      <c r="G7" s="43" t="s">
        <v>15</v>
      </c>
      <c r="H7" s="40" t="s">
        <v>16</v>
      </c>
      <c r="I7" s="40" t="s">
        <v>14</v>
      </c>
      <c r="J7" s="40" t="s">
        <v>14</v>
      </c>
      <c r="K7" s="40" t="s">
        <v>14</v>
      </c>
      <c r="L7" s="40" t="s">
        <v>14</v>
      </c>
      <c r="M7" s="40"/>
      <c r="N7" s="40"/>
      <c r="O7" s="7"/>
    </row>
    <row r="8" spans="1:15" s="4" customFormat="1" ht="10.8" customHeight="1" x14ac:dyDescent="0.3">
      <c r="A8" s="207">
        <v>1</v>
      </c>
      <c r="B8" s="217" t="s">
        <v>65</v>
      </c>
      <c r="C8" s="237">
        <v>200</v>
      </c>
      <c r="D8" s="44" t="s">
        <v>23</v>
      </c>
      <c r="E8" s="45">
        <v>2.5000000000000001E-2</v>
      </c>
      <c r="F8" s="45">
        <v>2.5000000000000001E-2</v>
      </c>
      <c r="G8" s="45">
        <v>40</v>
      </c>
      <c r="H8" s="45">
        <f t="shared" ref="H8:H16" si="0">E8*G8</f>
        <v>1</v>
      </c>
      <c r="I8" s="237">
        <v>9</v>
      </c>
      <c r="J8" s="237">
        <v>8.4</v>
      </c>
      <c r="K8" s="237">
        <v>38.4</v>
      </c>
      <c r="L8" s="238">
        <f>(I8+K8)*4 +J8*9</f>
        <v>265.2</v>
      </c>
      <c r="M8" s="237">
        <v>182</v>
      </c>
      <c r="N8" s="217" t="s">
        <v>68</v>
      </c>
      <c r="O8" s="3"/>
    </row>
    <row r="9" spans="1:15" ht="10.199999999999999" customHeight="1" x14ac:dyDescent="0.3">
      <c r="A9" s="208"/>
      <c r="B9" s="218"/>
      <c r="C9" s="275"/>
      <c r="D9" s="46" t="s">
        <v>24</v>
      </c>
      <c r="E9" s="28">
        <v>0.04</v>
      </c>
      <c r="F9" s="28">
        <v>0.04</v>
      </c>
      <c r="G9" s="28">
        <v>90</v>
      </c>
      <c r="H9" s="28">
        <f t="shared" si="0"/>
        <v>3.6</v>
      </c>
      <c r="I9" s="275"/>
      <c r="J9" s="235"/>
      <c r="K9" s="235"/>
      <c r="L9" s="235"/>
      <c r="M9" s="235"/>
      <c r="N9" s="253"/>
      <c r="O9" s="1"/>
    </row>
    <row r="10" spans="1:15" ht="9.6" customHeight="1" x14ac:dyDescent="0.3">
      <c r="A10" s="213"/>
      <c r="B10" s="219"/>
      <c r="C10" s="276"/>
      <c r="D10" s="46" t="s">
        <v>25</v>
      </c>
      <c r="E10" s="28">
        <v>3.0000000000000001E-3</v>
      </c>
      <c r="F10" s="28">
        <v>3.0000000000000001E-3</v>
      </c>
      <c r="G10" s="28">
        <v>67</v>
      </c>
      <c r="H10" s="28">
        <f t="shared" si="0"/>
        <v>0.20100000000000001</v>
      </c>
      <c r="I10" s="276"/>
      <c r="J10" s="236"/>
      <c r="K10" s="236"/>
      <c r="L10" s="236"/>
      <c r="M10" s="236"/>
      <c r="N10" s="266"/>
      <c r="O10" s="1"/>
    </row>
    <row r="11" spans="1:15" ht="11.4" customHeight="1" x14ac:dyDescent="0.3">
      <c r="A11" s="28">
        <v>2</v>
      </c>
      <c r="B11" s="46" t="s">
        <v>120</v>
      </c>
      <c r="C11" s="28">
        <v>200</v>
      </c>
      <c r="D11" s="46" t="s">
        <v>26</v>
      </c>
      <c r="E11" s="28">
        <v>2.0000000000000001E-4</v>
      </c>
      <c r="F11" s="28">
        <v>2.0000000000000001E-4</v>
      </c>
      <c r="G11" s="28">
        <v>800</v>
      </c>
      <c r="H11" s="28">
        <f t="shared" si="0"/>
        <v>0.16</v>
      </c>
      <c r="I11" s="28">
        <v>3.5999999999999997E-2</v>
      </c>
      <c r="J11" s="28">
        <v>0</v>
      </c>
      <c r="K11" s="28">
        <v>9.1080000000000005</v>
      </c>
      <c r="L11" s="28">
        <f>(I11+K11)*4 +J11*9</f>
        <v>36.576000000000001</v>
      </c>
      <c r="M11" s="28">
        <v>412</v>
      </c>
      <c r="N11" s="66" t="s">
        <v>68</v>
      </c>
      <c r="O11" s="1"/>
    </row>
    <row r="12" spans="1:15" ht="10.8" customHeight="1" x14ac:dyDescent="0.3">
      <c r="A12" s="46"/>
      <c r="B12" s="46"/>
      <c r="C12" s="75"/>
      <c r="D12" s="46" t="s">
        <v>25</v>
      </c>
      <c r="E12" s="28">
        <v>0.01</v>
      </c>
      <c r="F12" s="28">
        <v>0.01</v>
      </c>
      <c r="G12" s="28">
        <v>67</v>
      </c>
      <c r="H12" s="28">
        <f t="shared" si="0"/>
        <v>0.67</v>
      </c>
      <c r="I12" s="75"/>
      <c r="J12" s="75"/>
      <c r="K12" s="75"/>
      <c r="L12" s="75"/>
      <c r="M12" s="75"/>
      <c r="N12" s="126"/>
      <c r="O12" s="1"/>
    </row>
    <row r="13" spans="1:15" ht="9.6" customHeight="1" x14ac:dyDescent="0.3">
      <c r="A13" s="75">
        <v>3</v>
      </c>
      <c r="B13" s="126" t="s">
        <v>17</v>
      </c>
      <c r="C13" s="28">
        <v>30</v>
      </c>
      <c r="D13" s="46" t="s">
        <v>27</v>
      </c>
      <c r="E13" s="28">
        <v>0.03</v>
      </c>
      <c r="F13" s="28">
        <v>0.03</v>
      </c>
      <c r="G13" s="28">
        <v>55</v>
      </c>
      <c r="H13" s="28">
        <f t="shared" si="0"/>
        <v>1.65</v>
      </c>
      <c r="I13" s="75">
        <v>2.4500000000000002</v>
      </c>
      <c r="J13" s="75">
        <v>7.55</v>
      </c>
      <c r="K13" s="75">
        <v>14.62</v>
      </c>
      <c r="L13" s="75">
        <v>136</v>
      </c>
      <c r="M13" s="75">
        <v>3</v>
      </c>
      <c r="N13" s="126" t="s">
        <v>68</v>
      </c>
      <c r="O13" s="1"/>
    </row>
    <row r="14" spans="1:15" s="5" customFormat="1" ht="12" customHeight="1" x14ac:dyDescent="0.3">
      <c r="A14" s="30"/>
      <c r="B14" s="29" t="s">
        <v>69</v>
      </c>
      <c r="C14" s="30">
        <f>SUM(C8:C13)</f>
        <v>430</v>
      </c>
      <c r="D14" s="29"/>
      <c r="E14" s="30"/>
      <c r="F14" s="30"/>
      <c r="G14" s="30"/>
      <c r="H14" s="28"/>
      <c r="I14" s="48">
        <f>SUM(I8:I13)</f>
        <v>11.486000000000001</v>
      </c>
      <c r="J14" s="30">
        <f>SUM(J8:J13)</f>
        <v>15.95</v>
      </c>
      <c r="K14" s="48">
        <f>SUM(K8:K13)</f>
        <v>62.127999999999993</v>
      </c>
      <c r="L14" s="30">
        <f>SUM(L8:L13)</f>
        <v>437.77600000000001</v>
      </c>
      <c r="M14" s="30"/>
      <c r="N14" s="63"/>
      <c r="O14" s="7"/>
    </row>
    <row r="15" spans="1:15" s="5" customFormat="1" ht="12" customHeight="1" x14ac:dyDescent="0.3">
      <c r="A15" s="30"/>
      <c r="B15" s="29" t="s">
        <v>149</v>
      </c>
      <c r="C15" s="30"/>
      <c r="D15" s="29"/>
      <c r="E15" s="30"/>
      <c r="F15" s="30"/>
      <c r="G15" s="30"/>
      <c r="H15" s="28"/>
      <c r="I15" s="48"/>
      <c r="J15" s="30"/>
      <c r="K15" s="48"/>
      <c r="L15" s="30"/>
      <c r="M15" s="30"/>
      <c r="N15" s="63"/>
      <c r="O15" s="7"/>
    </row>
    <row r="16" spans="1:15" ht="11.4" customHeight="1" x14ac:dyDescent="0.3">
      <c r="A16" s="28"/>
      <c r="B16" s="46" t="s">
        <v>150</v>
      </c>
      <c r="C16" s="28">
        <v>35</v>
      </c>
      <c r="D16" s="46" t="s">
        <v>151</v>
      </c>
      <c r="E16" s="28">
        <v>3.3000000000000002E-2</v>
      </c>
      <c r="F16" s="28">
        <v>3.3000000000000002E-2</v>
      </c>
      <c r="G16" s="28">
        <v>160</v>
      </c>
      <c r="H16" s="28">
        <f t="shared" si="0"/>
        <v>5.28</v>
      </c>
      <c r="I16" s="47"/>
      <c r="J16" s="28"/>
      <c r="K16" s="47"/>
      <c r="L16" s="28"/>
      <c r="M16" s="28"/>
      <c r="N16" s="66"/>
      <c r="O16" s="1"/>
    </row>
    <row r="17" spans="1:15" s="5" customFormat="1" ht="11.4" customHeight="1" x14ac:dyDescent="0.3">
      <c r="A17" s="30"/>
      <c r="B17" s="30" t="s">
        <v>22</v>
      </c>
      <c r="C17" s="29"/>
      <c r="D17" s="29"/>
      <c r="E17" s="30"/>
      <c r="F17" s="30"/>
      <c r="G17" s="30"/>
      <c r="H17" s="30"/>
      <c r="I17" s="30"/>
      <c r="J17" s="30"/>
      <c r="K17" s="30"/>
      <c r="L17" s="30"/>
      <c r="M17" s="30"/>
      <c r="N17" s="63"/>
      <c r="O17" s="7"/>
    </row>
    <row r="18" spans="1:15" s="7" customFormat="1" ht="10.199999999999999" customHeight="1" x14ac:dyDescent="0.25">
      <c r="A18" s="238">
        <v>1</v>
      </c>
      <c r="B18" s="222" t="s">
        <v>18</v>
      </c>
      <c r="C18" s="238">
        <v>200</v>
      </c>
      <c r="D18" s="46" t="s">
        <v>28</v>
      </c>
      <c r="E18" s="28">
        <v>4.4999999999999998E-2</v>
      </c>
      <c r="F18" s="28">
        <v>4.2999999999999997E-2</v>
      </c>
      <c r="G18" s="28">
        <v>30</v>
      </c>
      <c r="H18" s="28">
        <f t="shared" ref="H18:H27" si="1">E18*G18</f>
        <v>1.3499999999999999</v>
      </c>
      <c r="I18" s="304">
        <v>1.476</v>
      </c>
      <c r="J18" s="304">
        <v>2.7360000000000002</v>
      </c>
      <c r="K18" s="304">
        <v>9.1080000000000005</v>
      </c>
      <c r="L18" s="304">
        <f>(I18+K18)*4 +J18*9</f>
        <v>66.960000000000008</v>
      </c>
      <c r="M18" s="262">
        <v>63</v>
      </c>
      <c r="N18" s="260" t="s">
        <v>68</v>
      </c>
    </row>
    <row r="19" spans="1:15" s="7" customFormat="1" ht="13.2" x14ac:dyDescent="0.25">
      <c r="A19" s="267"/>
      <c r="B19" s="223"/>
      <c r="C19" s="267"/>
      <c r="D19" s="46" t="s">
        <v>29</v>
      </c>
      <c r="E19" s="28">
        <v>4.4999999999999998E-2</v>
      </c>
      <c r="F19" s="28">
        <v>4.2999999999999997E-2</v>
      </c>
      <c r="G19" s="28">
        <v>40</v>
      </c>
      <c r="H19" s="28">
        <f t="shared" si="1"/>
        <v>1.7999999999999998</v>
      </c>
      <c r="I19" s="305"/>
      <c r="J19" s="305"/>
      <c r="K19" s="305"/>
      <c r="L19" s="305"/>
      <c r="M19" s="307"/>
      <c r="N19" s="303"/>
    </row>
    <row r="20" spans="1:15" ht="7.2" customHeight="1" x14ac:dyDescent="0.3">
      <c r="A20" s="267"/>
      <c r="B20" s="223"/>
      <c r="C20" s="267"/>
      <c r="D20" s="46" t="s">
        <v>30</v>
      </c>
      <c r="E20" s="28">
        <v>4.0000000000000001E-3</v>
      </c>
      <c r="F20" s="28">
        <v>3.0000000000000001E-3</v>
      </c>
      <c r="G20" s="28">
        <v>40</v>
      </c>
      <c r="H20" s="28">
        <f t="shared" si="1"/>
        <v>0.16</v>
      </c>
      <c r="I20" s="305"/>
      <c r="J20" s="305"/>
      <c r="K20" s="305"/>
      <c r="L20" s="305"/>
      <c r="M20" s="307"/>
      <c r="N20" s="303"/>
      <c r="O20" s="1"/>
    </row>
    <row r="21" spans="1:15" ht="12" customHeight="1" x14ac:dyDescent="0.3">
      <c r="A21" s="267"/>
      <c r="B21" s="223"/>
      <c r="C21" s="267"/>
      <c r="D21" s="46" t="s">
        <v>31</v>
      </c>
      <c r="E21" s="28">
        <v>4.0000000000000001E-3</v>
      </c>
      <c r="F21" s="28">
        <v>3.0000000000000001E-3</v>
      </c>
      <c r="G21" s="28">
        <v>40</v>
      </c>
      <c r="H21" s="28">
        <f t="shared" si="1"/>
        <v>0.16</v>
      </c>
      <c r="I21" s="305"/>
      <c r="J21" s="305"/>
      <c r="K21" s="305"/>
      <c r="L21" s="305"/>
      <c r="M21" s="307"/>
      <c r="N21" s="303"/>
      <c r="O21" s="1"/>
    </row>
    <row r="22" spans="1:15" ht="12" customHeight="1" x14ac:dyDescent="0.3">
      <c r="A22" s="267"/>
      <c r="B22" s="223"/>
      <c r="C22" s="267"/>
      <c r="D22" s="46" t="s">
        <v>32</v>
      </c>
      <c r="E22" s="28">
        <v>3.0000000000000001E-3</v>
      </c>
      <c r="F22" s="28">
        <v>2E-3</v>
      </c>
      <c r="G22" s="28">
        <v>40</v>
      </c>
      <c r="H22" s="28">
        <f t="shared" si="1"/>
        <v>0.12</v>
      </c>
      <c r="I22" s="305"/>
      <c r="J22" s="305"/>
      <c r="K22" s="305"/>
      <c r="L22" s="305"/>
      <c r="M22" s="307"/>
      <c r="N22" s="303"/>
      <c r="O22" s="1"/>
    </row>
    <row r="23" spans="1:15" ht="12" customHeight="1" x14ac:dyDescent="0.3">
      <c r="A23" s="267"/>
      <c r="B23" s="223"/>
      <c r="C23" s="267"/>
      <c r="D23" s="46" t="s">
        <v>45</v>
      </c>
      <c r="E23" s="28">
        <v>2E-3</v>
      </c>
      <c r="F23" s="28">
        <v>2E-3</v>
      </c>
      <c r="G23" s="28">
        <v>160</v>
      </c>
      <c r="H23" s="28">
        <f t="shared" si="1"/>
        <v>0.32</v>
      </c>
      <c r="I23" s="305"/>
      <c r="J23" s="305"/>
      <c r="K23" s="305"/>
      <c r="L23" s="305"/>
      <c r="M23" s="307"/>
      <c r="N23" s="303"/>
      <c r="O23" s="1"/>
    </row>
    <row r="24" spans="1:15" ht="12" customHeight="1" x14ac:dyDescent="0.3">
      <c r="A24" s="267"/>
      <c r="B24" s="223"/>
      <c r="C24" s="267"/>
      <c r="D24" s="46" t="s">
        <v>33</v>
      </c>
      <c r="E24" s="28">
        <v>2E-3</v>
      </c>
      <c r="F24" s="28">
        <v>2E-3</v>
      </c>
      <c r="G24" s="28">
        <v>357</v>
      </c>
      <c r="H24" s="28">
        <f t="shared" si="1"/>
        <v>0.71399999999999997</v>
      </c>
      <c r="I24" s="305"/>
      <c r="J24" s="305"/>
      <c r="K24" s="305"/>
      <c r="L24" s="305"/>
      <c r="M24" s="307"/>
      <c r="N24" s="303"/>
      <c r="O24" s="1"/>
    </row>
    <row r="25" spans="1:15" ht="12" customHeight="1" x14ac:dyDescent="0.3">
      <c r="A25" s="268"/>
      <c r="B25" s="274"/>
      <c r="C25" s="268"/>
      <c r="D25" s="46" t="s">
        <v>55</v>
      </c>
      <c r="E25" s="28">
        <v>3.0000000000000001E-3</v>
      </c>
      <c r="F25" s="28">
        <v>3.0000000000000001E-3</v>
      </c>
      <c r="G25" s="28">
        <v>313</v>
      </c>
      <c r="H25" s="28">
        <f t="shared" si="1"/>
        <v>0.93900000000000006</v>
      </c>
      <c r="I25" s="306"/>
      <c r="J25" s="306"/>
      <c r="K25" s="306"/>
      <c r="L25" s="306"/>
      <c r="M25" s="263"/>
      <c r="N25" s="261"/>
      <c r="O25" s="1"/>
    </row>
    <row r="26" spans="1:15" ht="12" customHeight="1" x14ac:dyDescent="0.3">
      <c r="A26" s="238">
        <v>2</v>
      </c>
      <c r="B26" s="299" t="s">
        <v>110</v>
      </c>
      <c r="C26" s="277" t="s">
        <v>111</v>
      </c>
      <c r="D26" s="46" t="s">
        <v>34</v>
      </c>
      <c r="E26" s="28">
        <v>5.3999999999999999E-2</v>
      </c>
      <c r="F26" s="28">
        <v>0.05</v>
      </c>
      <c r="G26" s="28">
        <v>750</v>
      </c>
      <c r="H26" s="28">
        <f t="shared" si="1"/>
        <v>40.5</v>
      </c>
      <c r="I26" s="215">
        <v>7.4690000000000003</v>
      </c>
      <c r="J26" s="215">
        <v>8.4909999999999997</v>
      </c>
      <c r="K26" s="215">
        <v>8.4209999999999994</v>
      </c>
      <c r="L26" s="215">
        <f>(I26+K26)*4 +J26*9</f>
        <v>139.97899999999998</v>
      </c>
      <c r="M26" s="238" t="s">
        <v>119</v>
      </c>
      <c r="N26" s="222" t="s">
        <v>68</v>
      </c>
      <c r="O26" s="1"/>
    </row>
    <row r="27" spans="1:15" ht="12" customHeight="1" x14ac:dyDescent="0.3">
      <c r="A27" s="267"/>
      <c r="B27" s="300"/>
      <c r="C27" s="278"/>
      <c r="D27" s="46" t="s">
        <v>35</v>
      </c>
      <c r="E27" s="28">
        <v>5.0000000000000001E-3</v>
      </c>
      <c r="F27" s="28">
        <v>5.0000000000000001E-3</v>
      </c>
      <c r="G27" s="28">
        <v>120</v>
      </c>
      <c r="H27" s="28">
        <f t="shared" si="1"/>
        <v>0.6</v>
      </c>
      <c r="I27" s="272"/>
      <c r="J27" s="272"/>
      <c r="K27" s="272"/>
      <c r="L27" s="272"/>
      <c r="M27" s="267"/>
      <c r="N27" s="223"/>
      <c r="O27" s="1"/>
    </row>
    <row r="28" spans="1:15" ht="12" customHeight="1" x14ac:dyDescent="0.3">
      <c r="A28" s="267"/>
      <c r="B28" s="300"/>
      <c r="C28" s="278"/>
      <c r="D28" s="46" t="s">
        <v>27</v>
      </c>
      <c r="E28" s="28">
        <v>0.01</v>
      </c>
      <c r="F28" s="28">
        <v>0.01</v>
      </c>
      <c r="G28" s="28">
        <v>55</v>
      </c>
      <c r="H28" s="28">
        <f t="shared" ref="H28:H49" si="2">E28*G28</f>
        <v>0.55000000000000004</v>
      </c>
      <c r="I28" s="272"/>
      <c r="J28" s="272"/>
      <c r="K28" s="272"/>
      <c r="L28" s="272"/>
      <c r="M28" s="267"/>
      <c r="N28" s="223"/>
      <c r="O28" s="1"/>
    </row>
    <row r="29" spans="1:15" ht="12" customHeight="1" x14ac:dyDescent="0.3">
      <c r="A29" s="267"/>
      <c r="B29" s="300"/>
      <c r="C29" s="278"/>
      <c r="D29" s="46" t="s">
        <v>36</v>
      </c>
      <c r="E29" s="28">
        <v>4.0000000000000001E-3</v>
      </c>
      <c r="F29" s="28">
        <v>3.0000000000000001E-3</v>
      </c>
      <c r="G29" s="28">
        <v>40</v>
      </c>
      <c r="H29" s="28">
        <f t="shared" si="2"/>
        <v>0.16</v>
      </c>
      <c r="I29" s="272"/>
      <c r="J29" s="272"/>
      <c r="K29" s="272"/>
      <c r="L29" s="272"/>
      <c r="M29" s="267"/>
      <c r="N29" s="223"/>
      <c r="O29" s="1"/>
    </row>
    <row r="30" spans="1:15" ht="12" customHeight="1" x14ac:dyDescent="0.3">
      <c r="A30" s="267"/>
      <c r="B30" s="300"/>
      <c r="C30" s="278"/>
      <c r="D30" s="46" t="s">
        <v>33</v>
      </c>
      <c r="E30" s="28">
        <v>2E-3</v>
      </c>
      <c r="F30" s="28">
        <v>2E-3</v>
      </c>
      <c r="G30" s="28">
        <v>357</v>
      </c>
      <c r="H30" s="28">
        <f t="shared" si="2"/>
        <v>0.71399999999999997</v>
      </c>
      <c r="I30" s="272"/>
      <c r="J30" s="272"/>
      <c r="K30" s="272"/>
      <c r="L30" s="272"/>
      <c r="M30" s="267"/>
      <c r="N30" s="223"/>
      <c r="O30" s="1"/>
    </row>
    <row r="31" spans="1:15" ht="12" customHeight="1" x14ac:dyDescent="0.3">
      <c r="A31" s="267"/>
      <c r="B31" s="300"/>
      <c r="C31" s="278"/>
      <c r="D31" s="46" t="s">
        <v>45</v>
      </c>
      <c r="E31" s="28">
        <v>2E-3</v>
      </c>
      <c r="F31" s="28">
        <v>2E-3</v>
      </c>
      <c r="G31" s="28">
        <v>160</v>
      </c>
      <c r="H31" s="28">
        <f t="shared" si="2"/>
        <v>0.32</v>
      </c>
      <c r="I31" s="273"/>
      <c r="J31" s="273"/>
      <c r="K31" s="273"/>
      <c r="L31" s="273"/>
      <c r="M31" s="268"/>
      <c r="N31" s="274"/>
      <c r="O31" s="1"/>
    </row>
    <row r="32" spans="1:15" ht="12" customHeight="1" x14ac:dyDescent="0.3">
      <c r="A32" s="267"/>
      <c r="B32" s="300"/>
      <c r="C32" s="278"/>
      <c r="D32" s="46" t="s">
        <v>37</v>
      </c>
      <c r="E32" s="28">
        <v>2E-3</v>
      </c>
      <c r="F32" s="28">
        <v>2E-3</v>
      </c>
      <c r="G32" s="28">
        <v>34</v>
      </c>
      <c r="H32" s="28">
        <f t="shared" si="2"/>
        <v>6.8000000000000005E-2</v>
      </c>
      <c r="I32" s="49"/>
      <c r="J32" s="49"/>
      <c r="K32" s="49"/>
      <c r="L32" s="49"/>
      <c r="M32" s="150"/>
      <c r="N32" s="127"/>
      <c r="O32" s="1"/>
    </row>
    <row r="33" spans="1:15" ht="12" customHeight="1" x14ac:dyDescent="0.3">
      <c r="A33" s="268"/>
      <c r="B33" s="301"/>
      <c r="C33" s="302"/>
      <c r="D33" s="44" t="s">
        <v>38</v>
      </c>
      <c r="E33" s="45">
        <v>0.02</v>
      </c>
      <c r="F33" s="45">
        <v>0.02</v>
      </c>
      <c r="G33" s="45">
        <v>40</v>
      </c>
      <c r="H33" s="45">
        <f t="shared" si="2"/>
        <v>0.8</v>
      </c>
      <c r="I33" s="52"/>
      <c r="J33" s="53"/>
      <c r="K33" s="52"/>
      <c r="L33" s="54"/>
      <c r="M33" s="45"/>
      <c r="N33" s="65"/>
      <c r="O33" s="1"/>
    </row>
    <row r="34" spans="1:15" ht="12" customHeight="1" x14ac:dyDescent="0.3">
      <c r="A34" s="308">
        <v>3</v>
      </c>
      <c r="B34" s="217" t="s">
        <v>42</v>
      </c>
      <c r="C34" s="238">
        <v>200</v>
      </c>
      <c r="D34" s="46" t="s">
        <v>48</v>
      </c>
      <c r="E34" s="28">
        <v>4.0000000000000001E-3</v>
      </c>
      <c r="F34" s="28">
        <v>4.0000000000000001E-3</v>
      </c>
      <c r="G34" s="28">
        <v>120</v>
      </c>
      <c r="H34" s="28">
        <f t="shared" si="2"/>
        <v>0.48</v>
      </c>
      <c r="I34" s="215">
        <v>0.16</v>
      </c>
      <c r="J34" s="215">
        <v>0.16</v>
      </c>
      <c r="K34" s="215">
        <v>23.88</v>
      </c>
      <c r="L34" s="215">
        <f>(I34+K34)*4 +J34*9</f>
        <v>97.6</v>
      </c>
      <c r="M34" s="238">
        <v>390</v>
      </c>
      <c r="N34" s="225" t="s">
        <v>68</v>
      </c>
      <c r="O34" s="1"/>
    </row>
    <row r="35" spans="1:15" s="4" customFormat="1" ht="12" customHeight="1" x14ac:dyDescent="0.3">
      <c r="A35" s="309"/>
      <c r="B35" s="219"/>
      <c r="C35" s="268"/>
      <c r="D35" s="58" t="s">
        <v>25</v>
      </c>
      <c r="E35" s="59">
        <v>0.01</v>
      </c>
      <c r="F35" s="59">
        <v>0.01</v>
      </c>
      <c r="G35" s="59">
        <v>67</v>
      </c>
      <c r="H35" s="59">
        <f t="shared" si="2"/>
        <v>0.67</v>
      </c>
      <c r="I35" s="216"/>
      <c r="J35" s="216"/>
      <c r="K35" s="216"/>
      <c r="L35" s="216"/>
      <c r="M35" s="236"/>
      <c r="N35" s="226"/>
      <c r="O35" s="3"/>
    </row>
    <row r="36" spans="1:15" ht="12" customHeight="1" x14ac:dyDescent="0.3">
      <c r="A36" s="28">
        <v>6</v>
      </c>
      <c r="B36" s="58" t="s">
        <v>17</v>
      </c>
      <c r="C36" s="59">
        <v>50</v>
      </c>
      <c r="D36" s="58" t="s">
        <v>27</v>
      </c>
      <c r="E36" s="59">
        <v>0.05</v>
      </c>
      <c r="F36" s="59">
        <v>0.05</v>
      </c>
      <c r="G36" s="59">
        <v>55</v>
      </c>
      <c r="H36" s="59">
        <f t="shared" si="2"/>
        <v>2.75</v>
      </c>
      <c r="I36" s="60">
        <v>4</v>
      </c>
      <c r="J36" s="60">
        <v>1.5</v>
      </c>
      <c r="K36" s="60">
        <v>25</v>
      </c>
      <c r="L36" s="60">
        <f>(I36+K36)*4 +J36*9</f>
        <v>129.5</v>
      </c>
      <c r="M36" s="59">
        <v>200101</v>
      </c>
      <c r="N36" s="133" t="s">
        <v>68</v>
      </c>
      <c r="O36" s="1"/>
    </row>
    <row r="37" spans="1:15" ht="12" customHeight="1" x14ac:dyDescent="0.3">
      <c r="A37" s="28">
        <v>7</v>
      </c>
      <c r="B37" s="29" t="s">
        <v>70</v>
      </c>
      <c r="C37" s="30">
        <v>615</v>
      </c>
      <c r="D37" s="44"/>
      <c r="E37" s="45"/>
      <c r="F37" s="45"/>
      <c r="G37" s="45"/>
      <c r="H37" s="28">
        <f t="shared" si="2"/>
        <v>0</v>
      </c>
      <c r="I37" s="61">
        <f>SUM(I18:I36)</f>
        <v>13.105</v>
      </c>
      <c r="J37" s="62">
        <f>SUM(J18:J36)</f>
        <v>12.887</v>
      </c>
      <c r="K37" s="61">
        <f>SUM(K18:K36)</f>
        <v>66.408999999999992</v>
      </c>
      <c r="L37" s="61">
        <v>574.077</v>
      </c>
      <c r="M37" s="30"/>
      <c r="N37" s="63"/>
      <c r="O37" s="1"/>
    </row>
    <row r="38" spans="1:15" s="5" customFormat="1" ht="12" customHeight="1" x14ac:dyDescent="0.3">
      <c r="A38" s="30"/>
      <c r="B38" s="30" t="s">
        <v>20</v>
      </c>
      <c r="C38" s="64"/>
      <c r="D38" s="46"/>
      <c r="E38" s="28"/>
      <c r="F38" s="28"/>
      <c r="G38" s="28"/>
      <c r="H38" s="28"/>
      <c r="I38" s="44"/>
      <c r="J38" s="44"/>
      <c r="K38" s="44"/>
      <c r="L38" s="44"/>
      <c r="M38" s="45"/>
      <c r="N38" s="65"/>
      <c r="O38" s="7"/>
    </row>
    <row r="39" spans="1:15" s="5" customFormat="1" ht="12" customHeight="1" x14ac:dyDescent="0.3">
      <c r="A39" s="237">
        <v>1</v>
      </c>
      <c r="B39" s="217" t="s">
        <v>160</v>
      </c>
      <c r="C39" s="237">
        <v>60</v>
      </c>
      <c r="D39" s="66" t="s">
        <v>85</v>
      </c>
      <c r="E39" s="28">
        <v>3.5000000000000003E-2</v>
      </c>
      <c r="F39" s="28">
        <v>3.5000000000000003E-2</v>
      </c>
      <c r="G39" s="28">
        <v>34</v>
      </c>
      <c r="H39" s="28">
        <f t="shared" ref="H39:H40" si="3">E39*G39</f>
        <v>1.1900000000000002</v>
      </c>
      <c r="I39" s="281">
        <v>6.9</v>
      </c>
      <c r="J39" s="281">
        <v>1.61</v>
      </c>
      <c r="K39" s="281">
        <v>27.66</v>
      </c>
      <c r="L39" s="281">
        <v>137.5</v>
      </c>
      <c r="M39" s="237">
        <v>422</v>
      </c>
      <c r="N39" s="217" t="s">
        <v>103</v>
      </c>
      <c r="O39" s="7"/>
    </row>
    <row r="40" spans="1:15" s="5" customFormat="1" ht="12" customHeight="1" x14ac:dyDescent="0.3">
      <c r="A40" s="275"/>
      <c r="B40" s="218"/>
      <c r="C40" s="275"/>
      <c r="D40" s="66" t="s">
        <v>24</v>
      </c>
      <c r="E40" s="28">
        <v>0.01</v>
      </c>
      <c r="F40" s="28">
        <v>0.01</v>
      </c>
      <c r="G40" s="28">
        <v>90</v>
      </c>
      <c r="H40" s="28">
        <f t="shared" si="3"/>
        <v>0.9</v>
      </c>
      <c r="I40" s="282"/>
      <c r="J40" s="282"/>
      <c r="K40" s="282"/>
      <c r="L40" s="282"/>
      <c r="M40" s="275"/>
      <c r="N40" s="218"/>
      <c r="O40" s="7"/>
    </row>
    <row r="41" spans="1:15" s="4" customFormat="1" ht="12" customHeight="1" x14ac:dyDescent="0.3">
      <c r="A41" s="275"/>
      <c r="B41" s="218"/>
      <c r="C41" s="275"/>
      <c r="D41" s="66" t="s">
        <v>86</v>
      </c>
      <c r="E41" s="28">
        <v>2.0000000000000001E-4</v>
      </c>
      <c r="F41" s="28">
        <v>2.0000000000000001E-4</v>
      </c>
      <c r="G41" s="28">
        <v>340</v>
      </c>
      <c r="H41" s="28">
        <f t="shared" si="2"/>
        <v>6.8000000000000005E-2</v>
      </c>
      <c r="I41" s="282"/>
      <c r="J41" s="282"/>
      <c r="K41" s="247"/>
      <c r="L41" s="247"/>
      <c r="M41" s="235"/>
      <c r="N41" s="253"/>
      <c r="O41" s="3"/>
    </row>
    <row r="42" spans="1:15" s="4" customFormat="1" ht="12" customHeight="1" x14ac:dyDescent="0.3">
      <c r="A42" s="275"/>
      <c r="B42" s="218"/>
      <c r="C42" s="275"/>
      <c r="D42" s="66" t="s">
        <v>25</v>
      </c>
      <c r="E42" s="28">
        <v>3.0000000000000001E-3</v>
      </c>
      <c r="F42" s="28">
        <v>3.0000000000000001E-3</v>
      </c>
      <c r="G42" s="28">
        <v>67</v>
      </c>
      <c r="H42" s="28">
        <f t="shared" si="2"/>
        <v>0.20100000000000001</v>
      </c>
      <c r="I42" s="282"/>
      <c r="J42" s="282"/>
      <c r="K42" s="247"/>
      <c r="L42" s="247"/>
      <c r="M42" s="235"/>
      <c r="N42" s="253"/>
      <c r="O42" s="3"/>
    </row>
    <row r="43" spans="1:15" s="4" customFormat="1" ht="12" customHeight="1" x14ac:dyDescent="0.3">
      <c r="A43" s="275"/>
      <c r="B43" s="218"/>
      <c r="C43" s="275"/>
      <c r="D43" s="66" t="s">
        <v>87</v>
      </c>
      <c r="E43" s="28">
        <v>3.0000000000000001E-3</v>
      </c>
      <c r="F43" s="28">
        <v>3.0000000000000001E-3</v>
      </c>
      <c r="G43" s="28">
        <v>160</v>
      </c>
      <c r="H43" s="28">
        <f t="shared" si="2"/>
        <v>0.48</v>
      </c>
      <c r="I43" s="282"/>
      <c r="J43" s="282"/>
      <c r="K43" s="247"/>
      <c r="L43" s="247"/>
      <c r="M43" s="235"/>
      <c r="N43" s="253"/>
      <c r="O43" s="3"/>
    </row>
    <row r="44" spans="1:15" s="4" customFormat="1" ht="12" customHeight="1" x14ac:dyDescent="0.3">
      <c r="A44" s="275"/>
      <c r="B44" s="218"/>
      <c r="C44" s="275"/>
      <c r="D44" s="66" t="s">
        <v>35</v>
      </c>
      <c r="E44" s="28">
        <v>5.0000000000000001E-3</v>
      </c>
      <c r="F44" s="28">
        <v>5.0000000000000001E-3</v>
      </c>
      <c r="G44" s="28">
        <v>120</v>
      </c>
      <c r="H44" s="28">
        <f t="shared" si="2"/>
        <v>0.6</v>
      </c>
      <c r="I44" s="282"/>
      <c r="J44" s="282"/>
      <c r="K44" s="247"/>
      <c r="L44" s="247"/>
      <c r="M44" s="235"/>
      <c r="N44" s="253"/>
      <c r="O44" s="3"/>
    </row>
    <row r="45" spans="1:15" s="4" customFormat="1" ht="12" hidden="1" customHeight="1" x14ac:dyDescent="0.3">
      <c r="A45" s="276"/>
      <c r="B45" s="219"/>
      <c r="C45" s="276"/>
      <c r="D45" s="66" t="s">
        <v>24</v>
      </c>
      <c r="E45" s="28">
        <v>0.01</v>
      </c>
      <c r="F45" s="28">
        <v>0.01</v>
      </c>
      <c r="G45" s="28">
        <v>50</v>
      </c>
      <c r="H45" s="28">
        <f t="shared" si="2"/>
        <v>0.5</v>
      </c>
      <c r="I45" s="283"/>
      <c r="J45" s="283"/>
      <c r="K45" s="216"/>
      <c r="L45" s="216"/>
      <c r="M45" s="236"/>
      <c r="N45" s="266"/>
      <c r="O45" s="3"/>
    </row>
    <row r="46" spans="1:15" s="4" customFormat="1" ht="12" customHeight="1" x14ac:dyDescent="0.3">
      <c r="A46" s="163"/>
      <c r="B46" s="165"/>
      <c r="C46" s="163"/>
      <c r="D46" s="66" t="s">
        <v>50</v>
      </c>
      <c r="E46" s="28">
        <v>3.0000000000000001E-3</v>
      </c>
      <c r="F46" s="28">
        <v>3.0000000000000001E-3</v>
      </c>
      <c r="G46" s="28">
        <v>160</v>
      </c>
      <c r="H46" s="28">
        <f t="shared" si="2"/>
        <v>0.48</v>
      </c>
      <c r="I46" s="164"/>
      <c r="J46" s="164"/>
      <c r="K46" s="161"/>
      <c r="L46" s="161"/>
      <c r="M46" s="162"/>
      <c r="N46" s="160"/>
      <c r="O46" s="3"/>
    </row>
    <row r="47" spans="1:15" ht="12.6" customHeight="1" x14ac:dyDescent="0.3">
      <c r="A47" s="238">
        <v>2</v>
      </c>
      <c r="B47" s="222" t="s">
        <v>43</v>
      </c>
      <c r="C47" s="238">
        <v>200</v>
      </c>
      <c r="D47" s="46" t="s">
        <v>26</v>
      </c>
      <c r="E47" s="28">
        <v>2.0000000000000001E-4</v>
      </c>
      <c r="F47" s="28">
        <v>2.0000000000000001E-4</v>
      </c>
      <c r="G47" s="28">
        <v>800</v>
      </c>
      <c r="H47" s="28">
        <f t="shared" si="2"/>
        <v>0.16</v>
      </c>
      <c r="I47" s="205">
        <v>0.06</v>
      </c>
      <c r="J47" s="205">
        <v>0.02</v>
      </c>
      <c r="K47" s="205">
        <v>9.99</v>
      </c>
      <c r="L47" s="205">
        <f>(I47+K47)*4 +J47*9</f>
        <v>40.380000000000003</v>
      </c>
      <c r="M47" s="205">
        <v>411</v>
      </c>
      <c r="N47" s="225" t="s">
        <v>83</v>
      </c>
      <c r="O47" s="1"/>
    </row>
    <row r="48" spans="1:15" ht="10.199999999999999" customHeight="1" x14ac:dyDescent="0.3">
      <c r="A48" s="268"/>
      <c r="B48" s="274"/>
      <c r="C48" s="268"/>
      <c r="D48" s="46" t="s">
        <v>25</v>
      </c>
      <c r="E48" s="28">
        <v>0.01</v>
      </c>
      <c r="F48" s="28">
        <v>0.01</v>
      </c>
      <c r="G48" s="28">
        <v>67</v>
      </c>
      <c r="H48" s="28">
        <f t="shared" si="2"/>
        <v>0.67</v>
      </c>
      <c r="I48" s="214"/>
      <c r="J48" s="214"/>
      <c r="K48" s="214"/>
      <c r="L48" s="214"/>
      <c r="M48" s="214"/>
      <c r="N48" s="226"/>
      <c r="O48" s="1"/>
    </row>
    <row r="49" spans="1:15" ht="9" customHeight="1" x14ac:dyDescent="0.3">
      <c r="A49" s="28"/>
      <c r="B49" s="67" t="s">
        <v>41</v>
      </c>
      <c r="C49" s="28">
        <v>5</v>
      </c>
      <c r="D49" s="29"/>
      <c r="E49" s="28">
        <v>5.0000000000000001E-3</v>
      </c>
      <c r="F49" s="28">
        <v>5.0000000000000001E-3</v>
      </c>
      <c r="G49" s="28">
        <v>22</v>
      </c>
      <c r="H49" s="28">
        <f t="shared" si="2"/>
        <v>0.11</v>
      </c>
      <c r="I49" s="28"/>
      <c r="J49" s="28"/>
      <c r="K49" s="28"/>
      <c r="L49" s="28"/>
      <c r="M49" s="28"/>
      <c r="N49" s="28"/>
      <c r="O49" s="1"/>
    </row>
    <row r="50" spans="1:15" s="5" customFormat="1" ht="10.199999999999999" customHeight="1" x14ac:dyDescent="0.3">
      <c r="A50" s="30"/>
      <c r="B50" s="29" t="s">
        <v>71</v>
      </c>
      <c r="C50" s="30">
        <v>260</v>
      </c>
      <c r="D50" s="46"/>
      <c r="E50" s="28"/>
      <c r="F50" s="28"/>
      <c r="G50" s="28"/>
      <c r="H50" s="45"/>
      <c r="I50" s="61">
        <f>SUM(I38:I49)</f>
        <v>6.96</v>
      </c>
      <c r="J50" s="61">
        <f>SUM(J38:J49)</f>
        <v>1.6300000000000001</v>
      </c>
      <c r="K50" s="61">
        <f>SUM(K38:K49)</f>
        <v>37.65</v>
      </c>
      <c r="L50" s="61">
        <f>SUM(L38:L49)</f>
        <v>177.88</v>
      </c>
      <c r="M50" s="30"/>
      <c r="N50" s="30"/>
      <c r="O50" s="7"/>
    </row>
    <row r="51" spans="1:15" s="5" customFormat="1" ht="9.6" customHeight="1" x14ac:dyDescent="0.3">
      <c r="A51" s="30"/>
      <c r="B51" s="29" t="s">
        <v>21</v>
      </c>
      <c r="C51" s="30"/>
      <c r="D51" s="46"/>
      <c r="E51" s="28"/>
      <c r="F51" s="28"/>
      <c r="G51" s="28"/>
      <c r="H51" s="84">
        <f>SUM(H8:H50)</f>
        <v>71.094999999999985</v>
      </c>
      <c r="I51" s="61">
        <f>I50+I37+I14</f>
        <v>31.551000000000002</v>
      </c>
      <c r="J51" s="61">
        <f>J50+J37+J14</f>
        <v>30.466999999999999</v>
      </c>
      <c r="K51" s="61">
        <f>K50+K37+K14</f>
        <v>166.18699999999998</v>
      </c>
      <c r="L51" s="61">
        <f>L50+L37+L14</f>
        <v>1189.7329999999999</v>
      </c>
      <c r="M51" s="28"/>
      <c r="N51" s="28"/>
      <c r="O51" s="7"/>
    </row>
    <row r="52" spans="1:15" s="5" customFormat="1" ht="13.5" customHeight="1" x14ac:dyDescent="0.3">
      <c r="A52" s="30"/>
      <c r="B52" s="250" t="s">
        <v>114</v>
      </c>
      <c r="C52" s="251"/>
      <c r="D52" s="251"/>
      <c r="E52" s="251"/>
      <c r="F52" s="251"/>
      <c r="G52" s="251"/>
      <c r="H52" s="251"/>
      <c r="I52" s="251"/>
      <c r="J52" s="251"/>
      <c r="K52" s="251"/>
      <c r="L52" s="251"/>
      <c r="M52" s="251"/>
      <c r="N52" s="252"/>
      <c r="O52" s="7"/>
    </row>
    <row r="53" spans="1:15" s="121" customFormat="1" ht="18.75" customHeight="1" x14ac:dyDescent="0.3">
      <c r="A53" s="118"/>
      <c r="B53" s="119"/>
      <c r="C53" s="26" t="s">
        <v>1</v>
      </c>
      <c r="D53" s="26" t="s">
        <v>2</v>
      </c>
      <c r="E53" s="26" t="s">
        <v>3</v>
      </c>
      <c r="F53" s="26" t="s">
        <v>4</v>
      </c>
      <c r="G53" s="27" t="s">
        <v>5</v>
      </c>
      <c r="H53" s="26" t="s">
        <v>6</v>
      </c>
      <c r="I53" s="26" t="s">
        <v>7</v>
      </c>
      <c r="J53" s="26" t="s">
        <v>8</v>
      </c>
      <c r="K53" s="26" t="s">
        <v>9</v>
      </c>
      <c r="L53" s="26" t="s">
        <v>10</v>
      </c>
      <c r="M53" s="26" t="s">
        <v>11</v>
      </c>
      <c r="N53" s="26" t="s">
        <v>12</v>
      </c>
      <c r="O53" s="120"/>
    </row>
    <row r="54" spans="1:15" s="5" customFormat="1" ht="12" customHeight="1" x14ac:dyDescent="0.3">
      <c r="A54" s="42"/>
      <c r="B54" s="68"/>
      <c r="C54" s="40" t="s">
        <v>14</v>
      </c>
      <c r="D54" s="42"/>
      <c r="E54" s="40" t="s">
        <v>14</v>
      </c>
      <c r="F54" s="40" t="s">
        <v>14</v>
      </c>
      <c r="G54" s="43" t="s">
        <v>15</v>
      </c>
      <c r="H54" s="40" t="s">
        <v>16</v>
      </c>
      <c r="I54" s="40" t="s">
        <v>14</v>
      </c>
      <c r="J54" s="40" t="s">
        <v>14</v>
      </c>
      <c r="K54" s="40" t="s">
        <v>14</v>
      </c>
      <c r="L54" s="40" t="s">
        <v>14</v>
      </c>
      <c r="M54" s="40"/>
      <c r="N54" s="40"/>
      <c r="O54" s="7"/>
    </row>
    <row r="55" spans="1:15" s="5" customFormat="1" ht="9" customHeight="1" x14ac:dyDescent="0.3">
      <c r="A55" s="42"/>
      <c r="B55" s="40" t="s">
        <v>13</v>
      </c>
      <c r="C55" s="22"/>
      <c r="D55" s="42"/>
      <c r="E55" s="40"/>
      <c r="F55" s="40"/>
      <c r="G55" s="43"/>
      <c r="H55" s="40"/>
      <c r="I55" s="40"/>
      <c r="J55" s="40"/>
      <c r="K55" s="40"/>
      <c r="L55" s="40"/>
      <c r="M55" s="40"/>
      <c r="N55" s="40"/>
      <c r="O55" s="7"/>
    </row>
    <row r="56" spans="1:15" s="5" customFormat="1" ht="12.75" customHeight="1" x14ac:dyDescent="0.3">
      <c r="A56" s="220">
        <v>1</v>
      </c>
      <c r="B56" s="222" t="s">
        <v>88</v>
      </c>
      <c r="C56" s="220">
        <v>200</v>
      </c>
      <c r="D56" s="46" t="s">
        <v>89</v>
      </c>
      <c r="E56" s="28">
        <v>0.02</v>
      </c>
      <c r="F56" s="28">
        <v>0.02</v>
      </c>
      <c r="G56" s="28">
        <v>65</v>
      </c>
      <c r="H56" s="28">
        <f>E56*G56</f>
        <v>1.3</v>
      </c>
      <c r="I56" s="205">
        <v>6.14</v>
      </c>
      <c r="J56" s="205">
        <v>6.94</v>
      </c>
      <c r="K56" s="205">
        <v>45.36</v>
      </c>
      <c r="L56" s="205">
        <f>(I56+K56)*4 +J56*9</f>
        <v>268.45999999999998</v>
      </c>
      <c r="M56" s="205">
        <v>101</v>
      </c>
      <c r="N56" s="225" t="s">
        <v>68</v>
      </c>
      <c r="O56" s="7"/>
    </row>
    <row r="57" spans="1:15" s="5" customFormat="1" ht="12" customHeight="1" x14ac:dyDescent="0.3">
      <c r="A57" s="221"/>
      <c r="B57" s="223"/>
      <c r="C57" s="221"/>
      <c r="D57" s="46" t="s">
        <v>24</v>
      </c>
      <c r="E57" s="28">
        <v>0.04</v>
      </c>
      <c r="F57" s="28">
        <v>0.04</v>
      </c>
      <c r="G57" s="28">
        <v>90</v>
      </c>
      <c r="H57" s="28">
        <f t="shared" ref="H57:H93" si="4">E57*G57</f>
        <v>3.6</v>
      </c>
      <c r="I57" s="229"/>
      <c r="J57" s="206"/>
      <c r="K57" s="206"/>
      <c r="L57" s="206"/>
      <c r="M57" s="206"/>
      <c r="N57" s="227"/>
      <c r="O57" s="7"/>
    </row>
    <row r="58" spans="1:15" ht="12" customHeight="1" x14ac:dyDescent="0.3">
      <c r="A58" s="233"/>
      <c r="B58" s="274"/>
      <c r="C58" s="233"/>
      <c r="D58" s="46" t="s">
        <v>25</v>
      </c>
      <c r="E58" s="28">
        <v>3.0000000000000001E-3</v>
      </c>
      <c r="F58" s="28">
        <v>3.0000000000000001E-3</v>
      </c>
      <c r="G58" s="28">
        <v>67</v>
      </c>
      <c r="H58" s="28">
        <f t="shared" si="4"/>
        <v>0.20100000000000001</v>
      </c>
      <c r="I58" s="214"/>
      <c r="J58" s="224"/>
      <c r="K58" s="224"/>
      <c r="L58" s="224"/>
      <c r="M58" s="224"/>
      <c r="N58" s="228"/>
      <c r="O58" s="1"/>
    </row>
    <row r="59" spans="1:15" ht="12" customHeight="1" x14ac:dyDescent="0.3">
      <c r="A59" s="238">
        <v>2</v>
      </c>
      <c r="B59" s="222" t="s">
        <v>43</v>
      </c>
      <c r="C59" s="238">
        <v>200</v>
      </c>
      <c r="D59" s="46" t="s">
        <v>26</v>
      </c>
      <c r="E59" s="28">
        <v>2.0000000000000001E-4</v>
      </c>
      <c r="F59" s="28">
        <v>2.0000000000000001E-4</v>
      </c>
      <c r="G59" s="28">
        <v>800</v>
      </c>
      <c r="H59" s="28">
        <f t="shared" si="4"/>
        <v>0.16</v>
      </c>
      <c r="I59" s="215">
        <v>3.42</v>
      </c>
      <c r="J59" s="215">
        <v>3.06</v>
      </c>
      <c r="K59" s="215">
        <v>17.532</v>
      </c>
      <c r="L59" s="215">
        <f>(I59+K59)*4+J59*9</f>
        <v>111.34799999999998</v>
      </c>
      <c r="M59" s="215">
        <v>412</v>
      </c>
      <c r="N59" s="222" t="s">
        <v>68</v>
      </c>
      <c r="O59" s="1"/>
    </row>
    <row r="60" spans="1:15" ht="12" customHeight="1" x14ac:dyDescent="0.3">
      <c r="A60" s="267"/>
      <c r="B60" s="223"/>
      <c r="C60" s="267"/>
      <c r="D60" s="46" t="s">
        <v>25</v>
      </c>
      <c r="E60" s="28">
        <v>0.01</v>
      </c>
      <c r="F60" s="28">
        <v>0.01</v>
      </c>
      <c r="G60" s="28">
        <v>67</v>
      </c>
      <c r="H60" s="28">
        <f t="shared" si="4"/>
        <v>0.67</v>
      </c>
      <c r="I60" s="272"/>
      <c r="J60" s="247"/>
      <c r="K60" s="247"/>
      <c r="L60" s="247"/>
      <c r="M60" s="247"/>
      <c r="N60" s="253"/>
      <c r="O60" s="1"/>
    </row>
    <row r="61" spans="1:15" ht="12" customHeight="1" x14ac:dyDescent="0.3">
      <c r="A61" s="59"/>
      <c r="B61" s="128" t="s">
        <v>17</v>
      </c>
      <c r="C61" s="177">
        <v>30</v>
      </c>
      <c r="D61" s="69" t="s">
        <v>27</v>
      </c>
      <c r="E61" s="28">
        <v>0.03</v>
      </c>
      <c r="F61" s="28">
        <v>0.03</v>
      </c>
      <c r="G61" s="28">
        <v>55</v>
      </c>
      <c r="H61" s="28">
        <f t="shared" si="4"/>
        <v>1.65</v>
      </c>
      <c r="I61" s="113">
        <v>2.4500000000000002</v>
      </c>
      <c r="J61" s="113">
        <v>7.55</v>
      </c>
      <c r="K61" s="113">
        <v>14.62</v>
      </c>
      <c r="L61" s="113">
        <v>136</v>
      </c>
      <c r="M61" s="113">
        <v>1</v>
      </c>
      <c r="N61" s="126" t="s">
        <v>68</v>
      </c>
      <c r="O61" s="1"/>
    </row>
    <row r="62" spans="1:15" ht="12" customHeight="1" x14ac:dyDescent="0.3">
      <c r="A62" s="58"/>
      <c r="B62" s="29" t="s">
        <v>69</v>
      </c>
      <c r="C62" s="28">
        <v>430</v>
      </c>
      <c r="D62" s="46"/>
      <c r="E62" s="28"/>
      <c r="F62" s="28"/>
      <c r="G62" s="28"/>
      <c r="H62" s="28"/>
      <c r="I62" s="31">
        <f>SUM(I55:I61)</f>
        <v>12.009999999999998</v>
      </c>
      <c r="J62" s="31">
        <f>SUM(J55:J61)</f>
        <v>17.55</v>
      </c>
      <c r="K62" s="31">
        <f>SUM(K55:K61)</f>
        <v>77.512</v>
      </c>
      <c r="L62" s="31">
        <v>462.51</v>
      </c>
      <c r="M62" s="56"/>
      <c r="N62" s="94"/>
      <c r="O62" s="1"/>
    </row>
    <row r="63" spans="1:15" ht="12" customHeight="1" x14ac:dyDescent="0.3">
      <c r="A63" s="58"/>
      <c r="B63" s="29" t="s">
        <v>149</v>
      </c>
      <c r="C63" s="28"/>
      <c r="D63" s="46"/>
      <c r="E63" s="28"/>
      <c r="F63" s="28"/>
      <c r="G63" s="28"/>
      <c r="H63" s="28"/>
      <c r="I63" s="31"/>
      <c r="J63" s="31"/>
      <c r="K63" s="31"/>
      <c r="L63" s="31"/>
      <c r="M63" s="56"/>
      <c r="N63" s="94"/>
      <c r="O63" s="1"/>
    </row>
    <row r="64" spans="1:15" ht="12" customHeight="1" x14ac:dyDescent="0.3">
      <c r="A64" s="58"/>
      <c r="B64" s="46" t="s">
        <v>151</v>
      </c>
      <c r="C64" s="28">
        <v>35</v>
      </c>
      <c r="D64" s="46" t="s">
        <v>151</v>
      </c>
      <c r="E64" s="28">
        <v>3.3000000000000002E-2</v>
      </c>
      <c r="F64" s="28">
        <v>3.3000000000000002E-2</v>
      </c>
      <c r="G64" s="28">
        <v>160</v>
      </c>
      <c r="H64" s="28">
        <f t="shared" si="4"/>
        <v>5.28</v>
      </c>
      <c r="I64" s="103"/>
      <c r="J64" s="103"/>
      <c r="K64" s="103"/>
      <c r="L64" s="103"/>
      <c r="M64" s="56"/>
      <c r="N64" s="94"/>
      <c r="O64" s="1"/>
    </row>
    <row r="65" spans="1:15" ht="12" customHeight="1" x14ac:dyDescent="0.3">
      <c r="A65" s="58"/>
      <c r="B65" s="29" t="s">
        <v>121</v>
      </c>
      <c r="C65" s="30"/>
      <c r="D65" s="46"/>
      <c r="E65" s="28"/>
      <c r="F65" s="28"/>
      <c r="G65" s="28"/>
      <c r="H65" s="28"/>
      <c r="I65" s="31"/>
      <c r="J65" s="31"/>
      <c r="K65" s="31"/>
      <c r="L65" s="31"/>
      <c r="M65" s="57"/>
      <c r="N65" s="94"/>
      <c r="O65" s="1"/>
    </row>
    <row r="66" spans="1:15" s="187" customFormat="1" ht="12" customHeight="1" x14ac:dyDescent="0.3">
      <c r="A66" s="178"/>
      <c r="B66" s="179" t="s">
        <v>158</v>
      </c>
      <c r="C66" s="180">
        <v>50</v>
      </c>
      <c r="D66" s="181" t="s">
        <v>31</v>
      </c>
      <c r="E66" s="182">
        <v>0.05</v>
      </c>
      <c r="F66" s="182">
        <v>4.7E-2</v>
      </c>
      <c r="G66" s="182">
        <v>40</v>
      </c>
      <c r="H66" s="182">
        <f t="shared" ref="H66:H78" si="5">E66*G66</f>
        <v>2</v>
      </c>
      <c r="I66" s="183"/>
      <c r="J66" s="183"/>
      <c r="K66" s="183"/>
      <c r="L66" s="183"/>
      <c r="M66" s="184"/>
      <c r="N66" s="185"/>
      <c r="O66" s="186"/>
    </row>
    <row r="67" spans="1:15" ht="12" customHeight="1" x14ac:dyDescent="0.3">
      <c r="A67" s="128"/>
      <c r="B67" s="114"/>
      <c r="C67" s="81"/>
      <c r="D67" s="46" t="s">
        <v>159</v>
      </c>
      <c r="E67" s="28">
        <v>1E-3</v>
      </c>
      <c r="F67" s="28">
        <v>1E-3</v>
      </c>
      <c r="G67" s="28">
        <v>160</v>
      </c>
      <c r="H67" s="28">
        <f t="shared" si="5"/>
        <v>0.16</v>
      </c>
      <c r="I67" s="139"/>
      <c r="J67" s="139"/>
      <c r="K67" s="139"/>
      <c r="L67" s="139"/>
      <c r="M67" s="169"/>
      <c r="N67" s="166"/>
      <c r="O67" s="1"/>
    </row>
    <row r="68" spans="1:15" ht="12" customHeight="1" x14ac:dyDescent="0.3">
      <c r="A68" s="238">
        <v>2</v>
      </c>
      <c r="B68" s="222" t="s">
        <v>143</v>
      </c>
      <c r="C68" s="238">
        <v>200</v>
      </c>
      <c r="D68" s="46" t="s">
        <v>47</v>
      </c>
      <c r="E68" s="28">
        <v>4.7E-2</v>
      </c>
      <c r="F68" s="28">
        <v>4.4999999999999998E-2</v>
      </c>
      <c r="G68" s="28">
        <v>40</v>
      </c>
      <c r="H68" s="28">
        <f t="shared" si="5"/>
        <v>1.88</v>
      </c>
      <c r="I68" s="215">
        <v>3.87</v>
      </c>
      <c r="J68" s="215">
        <v>4.05</v>
      </c>
      <c r="K68" s="215">
        <v>14.076000000000001</v>
      </c>
      <c r="L68" s="215">
        <v>108.23400000000001</v>
      </c>
      <c r="M68" s="215">
        <v>88</v>
      </c>
      <c r="N68" s="222" t="s">
        <v>68</v>
      </c>
      <c r="O68" s="1"/>
    </row>
    <row r="69" spans="1:15" ht="12" customHeight="1" x14ac:dyDescent="0.3">
      <c r="A69" s="267"/>
      <c r="B69" s="223"/>
      <c r="C69" s="267"/>
      <c r="D69" s="46" t="s">
        <v>40</v>
      </c>
      <c r="E69" s="28">
        <v>1.4999999999999999E-2</v>
      </c>
      <c r="F69" s="28">
        <v>1.4999999999999999E-2</v>
      </c>
      <c r="G69" s="28">
        <v>44</v>
      </c>
      <c r="H69" s="28">
        <f t="shared" si="5"/>
        <v>0.65999999999999992</v>
      </c>
      <c r="I69" s="272"/>
      <c r="J69" s="272"/>
      <c r="K69" s="247"/>
      <c r="L69" s="247"/>
      <c r="M69" s="247"/>
      <c r="N69" s="253"/>
      <c r="O69" s="1"/>
    </row>
    <row r="70" spans="1:15" ht="12" customHeight="1" x14ac:dyDescent="0.3">
      <c r="A70" s="267"/>
      <c r="B70" s="223"/>
      <c r="C70" s="267"/>
      <c r="D70" s="46" t="s">
        <v>32</v>
      </c>
      <c r="E70" s="28">
        <v>3.0000000000000001E-3</v>
      </c>
      <c r="F70" s="28">
        <v>2E-3</v>
      </c>
      <c r="G70" s="28">
        <v>40</v>
      </c>
      <c r="H70" s="28">
        <f t="shared" si="5"/>
        <v>0.12</v>
      </c>
      <c r="I70" s="272"/>
      <c r="J70" s="272"/>
      <c r="K70" s="247"/>
      <c r="L70" s="247"/>
      <c r="M70" s="247"/>
      <c r="N70" s="253"/>
      <c r="O70" s="1"/>
    </row>
    <row r="71" spans="1:15" ht="12" customHeight="1" x14ac:dyDescent="0.3">
      <c r="A71" s="267"/>
      <c r="B71" s="223"/>
      <c r="C71" s="267"/>
      <c r="D71" s="46" t="s">
        <v>33</v>
      </c>
      <c r="E71" s="28">
        <v>2E-3</v>
      </c>
      <c r="F71" s="28">
        <v>2E-3</v>
      </c>
      <c r="G71" s="28">
        <v>357</v>
      </c>
      <c r="H71" s="28">
        <f t="shared" si="5"/>
        <v>0.71399999999999997</v>
      </c>
      <c r="I71" s="272"/>
      <c r="J71" s="272"/>
      <c r="K71" s="247"/>
      <c r="L71" s="247"/>
      <c r="M71" s="247"/>
      <c r="N71" s="253"/>
      <c r="O71" s="1"/>
    </row>
    <row r="72" spans="1:15" ht="12" customHeight="1" x14ac:dyDescent="0.3">
      <c r="A72" s="267"/>
      <c r="B72" s="223"/>
      <c r="C72" s="267"/>
      <c r="D72" s="46" t="s">
        <v>55</v>
      </c>
      <c r="E72" s="28">
        <v>3.0000000000000001E-3</v>
      </c>
      <c r="F72" s="28">
        <v>3.0000000000000001E-3</v>
      </c>
      <c r="G72" s="28">
        <v>313</v>
      </c>
      <c r="H72" s="28">
        <f t="shared" si="5"/>
        <v>0.93900000000000006</v>
      </c>
      <c r="I72" s="272"/>
      <c r="J72" s="272"/>
      <c r="K72" s="247"/>
      <c r="L72" s="247"/>
      <c r="M72" s="247"/>
      <c r="N72" s="253"/>
      <c r="O72" s="1"/>
    </row>
    <row r="73" spans="1:15" ht="12" customHeight="1" x14ac:dyDescent="0.3">
      <c r="A73" s="267"/>
      <c r="B73" s="223"/>
      <c r="C73" s="267"/>
      <c r="D73" s="46" t="s">
        <v>45</v>
      </c>
      <c r="E73" s="28">
        <v>2E-3</v>
      </c>
      <c r="F73" s="28">
        <v>2E-3</v>
      </c>
      <c r="G73" s="28">
        <v>160</v>
      </c>
      <c r="H73" s="28">
        <f t="shared" si="5"/>
        <v>0.32</v>
      </c>
      <c r="I73" s="272"/>
      <c r="J73" s="272"/>
      <c r="K73" s="247"/>
      <c r="L73" s="247"/>
      <c r="M73" s="247"/>
      <c r="N73" s="253"/>
      <c r="O73" s="1"/>
    </row>
    <row r="74" spans="1:15" ht="12" customHeight="1" x14ac:dyDescent="0.3">
      <c r="A74" s="267"/>
      <c r="B74" s="274"/>
      <c r="C74" s="267"/>
      <c r="D74" s="46" t="s">
        <v>30</v>
      </c>
      <c r="E74" s="28">
        <v>4.0000000000000001E-3</v>
      </c>
      <c r="F74" s="28">
        <v>2E-3</v>
      </c>
      <c r="G74" s="28">
        <v>40</v>
      </c>
      <c r="H74" s="28">
        <f t="shared" si="5"/>
        <v>0.16</v>
      </c>
      <c r="I74" s="273"/>
      <c r="J74" s="273"/>
      <c r="K74" s="216"/>
      <c r="L74" s="216"/>
      <c r="M74" s="216"/>
      <c r="N74" s="266"/>
      <c r="O74" s="1"/>
    </row>
    <row r="75" spans="1:15" ht="12" customHeight="1" x14ac:dyDescent="0.3">
      <c r="A75" s="220">
        <v>3</v>
      </c>
      <c r="B75" s="299" t="s">
        <v>136</v>
      </c>
      <c r="C75" s="277" t="s">
        <v>111</v>
      </c>
      <c r="D75" s="46" t="s">
        <v>56</v>
      </c>
      <c r="E75" s="28">
        <v>0.06</v>
      </c>
      <c r="F75" s="28">
        <v>5.7000000000000002E-2</v>
      </c>
      <c r="G75" s="28">
        <v>440</v>
      </c>
      <c r="H75" s="28">
        <f>E75*G75</f>
        <v>26.4</v>
      </c>
      <c r="I75" s="70">
        <v>2.7749999999999999</v>
      </c>
      <c r="J75" s="70">
        <v>3.2</v>
      </c>
      <c r="K75" s="70">
        <v>17.986999999999998</v>
      </c>
      <c r="L75" s="70">
        <v>111.85</v>
      </c>
      <c r="M75" s="70">
        <v>293</v>
      </c>
      <c r="N75" s="144" t="s">
        <v>68</v>
      </c>
      <c r="O75" s="1"/>
    </row>
    <row r="76" spans="1:15" ht="12" customHeight="1" x14ac:dyDescent="0.3">
      <c r="A76" s="221"/>
      <c r="B76" s="300"/>
      <c r="C76" s="278"/>
      <c r="D76" s="46" t="s">
        <v>36</v>
      </c>
      <c r="E76" s="28">
        <v>3.0000000000000001E-3</v>
      </c>
      <c r="F76" s="28">
        <v>2E-3</v>
      </c>
      <c r="G76" s="28">
        <v>40</v>
      </c>
      <c r="H76" s="28">
        <f t="shared" si="5"/>
        <v>0.12</v>
      </c>
      <c r="I76" s="215"/>
      <c r="J76" s="205"/>
      <c r="K76" s="205"/>
      <c r="L76" s="205"/>
      <c r="M76" s="205"/>
      <c r="N76" s="225"/>
      <c r="O76" s="1"/>
    </row>
    <row r="77" spans="1:15" ht="12" customHeight="1" x14ac:dyDescent="0.3">
      <c r="A77" s="221"/>
      <c r="B77" s="300"/>
      <c r="C77" s="278"/>
      <c r="D77" s="46" t="s">
        <v>45</v>
      </c>
      <c r="E77" s="28">
        <v>2E-3</v>
      </c>
      <c r="F77" s="28">
        <v>2E-3</v>
      </c>
      <c r="G77" s="28">
        <v>160</v>
      </c>
      <c r="H77" s="28">
        <f t="shared" si="5"/>
        <v>0.32</v>
      </c>
      <c r="I77" s="272"/>
      <c r="J77" s="229"/>
      <c r="K77" s="229"/>
      <c r="L77" s="229"/>
      <c r="M77" s="229"/>
      <c r="N77" s="230"/>
      <c r="O77" s="1"/>
    </row>
    <row r="78" spans="1:15" ht="12" customHeight="1" x14ac:dyDescent="0.3">
      <c r="A78" s="221"/>
      <c r="B78" s="300"/>
      <c r="C78" s="278"/>
      <c r="D78" s="46" t="s">
        <v>30</v>
      </c>
      <c r="E78" s="28">
        <v>5.0000000000000001E-3</v>
      </c>
      <c r="F78" s="28">
        <v>4.0000000000000001E-3</v>
      </c>
      <c r="G78" s="28">
        <v>40</v>
      </c>
      <c r="H78" s="28">
        <f t="shared" si="5"/>
        <v>0.2</v>
      </c>
      <c r="I78" s="273"/>
      <c r="J78" s="214"/>
      <c r="K78" s="214"/>
      <c r="L78" s="214"/>
      <c r="M78" s="214"/>
      <c r="N78" s="226"/>
      <c r="O78" s="1"/>
    </row>
    <row r="79" spans="1:15" ht="12" customHeight="1" x14ac:dyDescent="0.3">
      <c r="A79" s="233"/>
      <c r="B79" s="301"/>
      <c r="C79" s="302"/>
      <c r="D79" s="44" t="s">
        <v>44</v>
      </c>
      <c r="E79" s="45">
        <v>3.5000000000000003E-2</v>
      </c>
      <c r="F79" s="45">
        <v>3.5000000000000003E-2</v>
      </c>
      <c r="G79" s="45">
        <v>65</v>
      </c>
      <c r="H79" s="45">
        <f t="shared" si="4"/>
        <v>2.2750000000000004</v>
      </c>
      <c r="I79" s="72"/>
      <c r="J79" s="72"/>
      <c r="K79" s="72"/>
      <c r="L79" s="72"/>
      <c r="M79" s="72"/>
      <c r="N79" s="130"/>
      <c r="O79" s="1"/>
    </row>
    <row r="80" spans="1:15" ht="12" customHeight="1" x14ac:dyDescent="0.3">
      <c r="A80" s="286">
        <v>4</v>
      </c>
      <c r="B80" s="284" t="s">
        <v>19</v>
      </c>
      <c r="C80" s="286">
        <v>200</v>
      </c>
      <c r="D80" s="46" t="s">
        <v>39</v>
      </c>
      <c r="E80" s="45">
        <v>7.0000000000000001E-3</v>
      </c>
      <c r="F80" s="28">
        <v>6.0000000000000001E-3</v>
      </c>
      <c r="G80" s="28">
        <v>70</v>
      </c>
      <c r="H80" s="28">
        <f t="shared" si="4"/>
        <v>0.49</v>
      </c>
      <c r="I80" s="205">
        <v>0.05</v>
      </c>
      <c r="J80" s="205">
        <v>2.1999999999999999E-2</v>
      </c>
      <c r="K80" s="205">
        <v>26.17</v>
      </c>
      <c r="L80" s="245">
        <v>104</v>
      </c>
      <c r="M80" s="205">
        <v>394</v>
      </c>
      <c r="N80" s="225" t="s">
        <v>83</v>
      </c>
      <c r="O80" s="1"/>
    </row>
    <row r="81" spans="1:15" s="4" customFormat="1" ht="12" customHeight="1" x14ac:dyDescent="0.3">
      <c r="A81" s="287"/>
      <c r="B81" s="285"/>
      <c r="C81" s="287"/>
      <c r="D81" s="46" t="s">
        <v>25</v>
      </c>
      <c r="E81" s="28">
        <v>0.01</v>
      </c>
      <c r="F81" s="28">
        <v>0.01</v>
      </c>
      <c r="G81" s="28">
        <v>67</v>
      </c>
      <c r="H81" s="28">
        <f t="shared" si="4"/>
        <v>0.67</v>
      </c>
      <c r="I81" s="214"/>
      <c r="J81" s="214"/>
      <c r="K81" s="214"/>
      <c r="L81" s="246"/>
      <c r="M81" s="214"/>
      <c r="N81" s="226"/>
      <c r="O81" s="3"/>
    </row>
    <row r="82" spans="1:15" ht="12" customHeight="1" x14ac:dyDescent="0.3">
      <c r="A82" s="58"/>
      <c r="B82" s="46" t="s">
        <v>17</v>
      </c>
      <c r="C82" s="59">
        <v>50</v>
      </c>
      <c r="D82" s="46" t="s">
        <v>27</v>
      </c>
      <c r="E82" s="28">
        <v>0.05</v>
      </c>
      <c r="F82" s="28">
        <v>0.05</v>
      </c>
      <c r="G82" s="28">
        <v>55</v>
      </c>
      <c r="H82" s="28">
        <f t="shared" si="4"/>
        <v>2.75</v>
      </c>
      <c r="I82" s="46">
        <v>4</v>
      </c>
      <c r="J82" s="46">
        <v>1.5</v>
      </c>
      <c r="K82" s="46">
        <v>25</v>
      </c>
      <c r="L82" s="46">
        <v>129.5</v>
      </c>
      <c r="M82" s="46">
        <v>200102</v>
      </c>
      <c r="N82" s="66" t="s">
        <v>68</v>
      </c>
      <c r="O82" s="1"/>
    </row>
    <row r="83" spans="1:15" s="33" customFormat="1" ht="12" customHeight="1" x14ac:dyDescent="0.2">
      <c r="A83" s="28"/>
      <c r="B83" s="29" t="s">
        <v>70</v>
      </c>
      <c r="C83" s="30">
        <v>665</v>
      </c>
      <c r="D83" s="29"/>
      <c r="E83" s="30"/>
      <c r="F83" s="30"/>
      <c r="G83" s="30"/>
      <c r="H83" s="28"/>
      <c r="I83" s="31">
        <f>SUM(I68:I82)</f>
        <v>10.695</v>
      </c>
      <c r="J83" s="31">
        <f>SUM(J68:J82)</f>
        <v>8.7720000000000002</v>
      </c>
      <c r="K83" s="31">
        <f>SUM(K68:K82)</f>
        <v>83.233000000000004</v>
      </c>
      <c r="L83" s="31">
        <f>SUM(L68:L82)</f>
        <v>453.584</v>
      </c>
      <c r="M83" s="30"/>
      <c r="N83" s="63"/>
      <c r="O83" s="32"/>
    </row>
    <row r="84" spans="1:15" ht="13.5" customHeight="1" x14ac:dyDescent="0.3">
      <c r="A84" s="28"/>
      <c r="B84" s="30" t="s">
        <v>20</v>
      </c>
      <c r="C84" s="30"/>
      <c r="D84" s="29"/>
      <c r="E84" s="30"/>
      <c r="F84" s="30"/>
      <c r="G84" s="30"/>
      <c r="H84" s="30"/>
      <c r="I84" s="74"/>
      <c r="J84" s="74"/>
      <c r="K84" s="74"/>
      <c r="L84" s="74"/>
      <c r="M84" s="30"/>
      <c r="N84" s="63"/>
      <c r="O84" s="1"/>
    </row>
    <row r="85" spans="1:15" s="5" customFormat="1" ht="12" customHeight="1" x14ac:dyDescent="0.3">
      <c r="A85" s="238">
        <v>1</v>
      </c>
      <c r="B85" s="222" t="s">
        <v>154</v>
      </c>
      <c r="C85" s="238">
        <v>60</v>
      </c>
      <c r="D85" s="46" t="s">
        <v>37</v>
      </c>
      <c r="E85" s="28">
        <v>0.04</v>
      </c>
      <c r="F85" s="28">
        <v>0.04</v>
      </c>
      <c r="G85" s="28">
        <v>34</v>
      </c>
      <c r="H85" s="28">
        <f t="shared" si="4"/>
        <v>1.36</v>
      </c>
      <c r="I85" s="215">
        <v>3.68</v>
      </c>
      <c r="J85" s="215">
        <v>5.63</v>
      </c>
      <c r="K85" s="215">
        <v>43.52</v>
      </c>
      <c r="L85" s="215">
        <v>239.47</v>
      </c>
      <c r="M85" s="215">
        <v>432</v>
      </c>
      <c r="N85" s="222" t="s">
        <v>68</v>
      </c>
      <c r="O85" s="7"/>
    </row>
    <row r="86" spans="1:15" s="5" customFormat="1" ht="14.25" customHeight="1" x14ac:dyDescent="0.3">
      <c r="A86" s="267"/>
      <c r="B86" s="253"/>
      <c r="C86" s="235"/>
      <c r="D86" s="46" t="s">
        <v>24</v>
      </c>
      <c r="E86" s="28">
        <v>1.4999999999999999E-2</v>
      </c>
      <c r="F86" s="28">
        <v>1.4999999999999999E-2</v>
      </c>
      <c r="G86" s="28">
        <v>90</v>
      </c>
      <c r="H86" s="28">
        <f t="shared" si="4"/>
        <v>1.3499999999999999</v>
      </c>
      <c r="I86" s="247"/>
      <c r="J86" s="247"/>
      <c r="K86" s="247"/>
      <c r="L86" s="247"/>
      <c r="M86" s="247"/>
      <c r="N86" s="253"/>
      <c r="O86" s="7"/>
    </row>
    <row r="87" spans="1:15" s="5" customFormat="1" ht="14.25" customHeight="1" x14ac:dyDescent="0.3">
      <c r="A87" s="267"/>
      <c r="B87" s="253"/>
      <c r="C87" s="235"/>
      <c r="D87" s="44" t="s">
        <v>153</v>
      </c>
      <c r="E87" s="45">
        <v>3.0000000000000001E-3</v>
      </c>
      <c r="F87" s="45">
        <v>3.0000000000000001E-3</v>
      </c>
      <c r="G87" s="28">
        <v>313</v>
      </c>
      <c r="H87" s="28">
        <f t="shared" si="4"/>
        <v>0.93900000000000006</v>
      </c>
      <c r="I87" s="247"/>
      <c r="J87" s="247"/>
      <c r="K87" s="247"/>
      <c r="L87" s="247"/>
      <c r="M87" s="247"/>
      <c r="N87" s="253"/>
      <c r="O87" s="7"/>
    </row>
    <row r="88" spans="1:15" ht="12" customHeight="1" x14ac:dyDescent="0.3">
      <c r="A88" s="267"/>
      <c r="B88" s="253"/>
      <c r="C88" s="235"/>
      <c r="D88" s="44" t="s">
        <v>45</v>
      </c>
      <c r="E88" s="45">
        <v>1E-3</v>
      </c>
      <c r="F88" s="45">
        <v>1E-3</v>
      </c>
      <c r="G88" s="28">
        <v>160</v>
      </c>
      <c r="H88" s="47">
        <f t="shared" si="4"/>
        <v>0.16</v>
      </c>
      <c r="I88" s="247"/>
      <c r="J88" s="247"/>
      <c r="K88" s="247"/>
      <c r="L88" s="247"/>
      <c r="M88" s="247"/>
      <c r="N88" s="253"/>
      <c r="O88" s="1"/>
    </row>
    <row r="89" spans="1:15" ht="12" customHeight="1" x14ac:dyDescent="0.3">
      <c r="A89" s="267"/>
      <c r="B89" s="253"/>
      <c r="C89" s="235"/>
      <c r="D89" s="44" t="s">
        <v>155</v>
      </c>
      <c r="E89" s="45">
        <v>2.5000000000000001E-2</v>
      </c>
      <c r="F89" s="45">
        <v>2.1999999999999999E-2</v>
      </c>
      <c r="G89" s="28">
        <v>40</v>
      </c>
      <c r="H89" s="47">
        <f t="shared" si="4"/>
        <v>1</v>
      </c>
      <c r="I89" s="247"/>
      <c r="J89" s="247"/>
      <c r="K89" s="247"/>
      <c r="L89" s="247"/>
      <c r="M89" s="247"/>
      <c r="N89" s="253"/>
      <c r="O89" s="1"/>
    </row>
    <row r="90" spans="1:15" ht="12" customHeight="1" x14ac:dyDescent="0.3">
      <c r="A90" s="267"/>
      <c r="B90" s="253"/>
      <c r="C90" s="235"/>
      <c r="D90" s="46" t="s">
        <v>49</v>
      </c>
      <c r="E90" s="28">
        <v>2.0000000000000001E-4</v>
      </c>
      <c r="F90" s="28">
        <v>2.0000000000000001E-4</v>
      </c>
      <c r="G90" s="28">
        <v>350</v>
      </c>
      <c r="H90" s="28">
        <f t="shared" si="4"/>
        <v>7.0000000000000007E-2</v>
      </c>
      <c r="I90" s="247"/>
      <c r="J90" s="247"/>
      <c r="K90" s="247"/>
      <c r="L90" s="247"/>
      <c r="M90" s="247"/>
      <c r="N90" s="253"/>
      <c r="O90" s="1"/>
    </row>
    <row r="91" spans="1:15" ht="10.5" customHeight="1" x14ac:dyDescent="0.3">
      <c r="A91" s="238">
        <v>2</v>
      </c>
      <c r="B91" s="222" t="s">
        <v>43</v>
      </c>
      <c r="C91" s="238">
        <v>200</v>
      </c>
      <c r="D91" s="56" t="s">
        <v>26</v>
      </c>
      <c r="E91" s="28">
        <v>2.0000000000000001E-4</v>
      </c>
      <c r="F91" s="28">
        <v>2.0000000000000001E-4</v>
      </c>
      <c r="G91" s="28">
        <v>800</v>
      </c>
      <c r="H91" s="28">
        <f t="shared" si="4"/>
        <v>0.16</v>
      </c>
      <c r="I91" s="215">
        <v>3.42</v>
      </c>
      <c r="J91" s="215">
        <v>3.06</v>
      </c>
      <c r="K91" s="215">
        <v>17.532</v>
      </c>
      <c r="L91" s="215">
        <f>(I91+K91)*4+J91*9</f>
        <v>111.34799999999998</v>
      </c>
      <c r="M91" s="215">
        <v>411</v>
      </c>
      <c r="N91" s="222" t="s">
        <v>68</v>
      </c>
      <c r="O91" s="1"/>
    </row>
    <row r="92" spans="1:15" ht="12" customHeight="1" x14ac:dyDescent="0.3">
      <c r="A92" s="268"/>
      <c r="B92" s="274"/>
      <c r="C92" s="268"/>
      <c r="D92" s="46" t="s">
        <v>25</v>
      </c>
      <c r="E92" s="28">
        <v>0.01</v>
      </c>
      <c r="F92" s="28">
        <v>0.01</v>
      </c>
      <c r="G92" s="28">
        <v>67</v>
      </c>
      <c r="H92" s="28">
        <f t="shared" si="4"/>
        <v>0.67</v>
      </c>
      <c r="I92" s="273"/>
      <c r="J92" s="216"/>
      <c r="K92" s="216"/>
      <c r="L92" s="216"/>
      <c r="M92" s="216"/>
      <c r="N92" s="266"/>
      <c r="O92" s="1"/>
    </row>
    <row r="93" spans="1:15" ht="12" customHeight="1" x14ac:dyDescent="0.3">
      <c r="A93" s="75"/>
      <c r="B93" s="46" t="s">
        <v>41</v>
      </c>
      <c r="C93" s="28">
        <v>5</v>
      </c>
      <c r="D93" s="29"/>
      <c r="E93" s="28">
        <v>5.0000000000000001E-3</v>
      </c>
      <c r="F93" s="28">
        <v>5.0000000000000001E-3</v>
      </c>
      <c r="G93" s="28">
        <v>22</v>
      </c>
      <c r="H93" s="28">
        <f t="shared" si="4"/>
        <v>0.11</v>
      </c>
      <c r="I93" s="76"/>
      <c r="J93" s="76"/>
      <c r="K93" s="76"/>
      <c r="L93" s="76"/>
      <c r="M93" s="76"/>
      <c r="N93" s="76"/>
      <c r="O93" s="1"/>
    </row>
    <row r="94" spans="1:15" ht="12" customHeight="1" x14ac:dyDescent="0.3">
      <c r="A94" s="28"/>
      <c r="B94" s="29" t="s">
        <v>71</v>
      </c>
      <c r="C94" s="30">
        <v>260</v>
      </c>
      <c r="D94" s="29"/>
      <c r="E94" s="30"/>
      <c r="F94" s="30"/>
      <c r="G94" s="30"/>
      <c r="H94" s="74"/>
      <c r="I94" s="74">
        <f>SUM(I87:I93)</f>
        <v>3.42</v>
      </c>
      <c r="J94" s="74">
        <f>SUM(J87:J93)</f>
        <v>3.06</v>
      </c>
      <c r="K94" s="74">
        <f>SUM(K87:K93)</f>
        <v>17.532</v>
      </c>
      <c r="L94" s="74">
        <f>SUM(L87:L93)</f>
        <v>111.34799999999998</v>
      </c>
      <c r="M94" s="30"/>
      <c r="N94" s="30"/>
      <c r="O94" s="1"/>
    </row>
    <row r="95" spans="1:15" s="5" customFormat="1" ht="13.5" customHeight="1" x14ac:dyDescent="0.3">
      <c r="A95" s="30"/>
      <c r="B95" s="29" t="s">
        <v>21</v>
      </c>
      <c r="C95" s="30"/>
      <c r="D95" s="68"/>
      <c r="E95" s="68"/>
      <c r="F95" s="68"/>
      <c r="G95" s="68"/>
      <c r="H95" s="74">
        <f>SUM(H57:H94)</f>
        <v>57.558</v>
      </c>
      <c r="I95" s="74">
        <f>I94+I83+I65</f>
        <v>14.115</v>
      </c>
      <c r="J95" s="74">
        <f>J94+J83+J65</f>
        <v>11.832000000000001</v>
      </c>
      <c r="K95" s="74">
        <f>K94+K83+K65</f>
        <v>100.765</v>
      </c>
      <c r="L95" s="74">
        <f>L94+L83+L65</f>
        <v>564.93200000000002</v>
      </c>
      <c r="M95" s="30"/>
      <c r="N95" s="30"/>
      <c r="O95" s="7"/>
    </row>
    <row r="96" spans="1:15" s="22" customFormat="1" ht="13.5" customHeight="1" x14ac:dyDescent="0.2">
      <c r="A96" s="17"/>
      <c r="B96" s="18" t="s">
        <v>73</v>
      </c>
      <c r="C96" s="17"/>
      <c r="D96" s="19"/>
      <c r="E96" s="19"/>
      <c r="F96" s="19"/>
      <c r="G96" s="19"/>
      <c r="H96" s="20"/>
      <c r="I96" s="20"/>
      <c r="J96" s="20"/>
      <c r="K96" s="20"/>
      <c r="L96" s="20"/>
      <c r="M96" s="17"/>
      <c r="N96" s="17"/>
      <c r="O96" s="21"/>
    </row>
    <row r="97" spans="1:15" s="22" customFormat="1" ht="12" customHeight="1" x14ac:dyDescent="0.2">
      <c r="A97" s="23"/>
      <c r="B97" s="24"/>
      <c r="C97" s="25"/>
      <c r="D97" s="26" t="s">
        <v>2</v>
      </c>
      <c r="E97" s="26" t="s">
        <v>3</v>
      </c>
      <c r="F97" s="26" t="s">
        <v>4</v>
      </c>
      <c r="G97" s="27" t="s">
        <v>5</v>
      </c>
      <c r="H97" s="26" t="s">
        <v>6</v>
      </c>
      <c r="I97" s="26" t="s">
        <v>7</v>
      </c>
      <c r="J97" s="26" t="s">
        <v>8</v>
      </c>
      <c r="K97" s="26" t="s">
        <v>9</v>
      </c>
      <c r="L97" s="26" t="s">
        <v>10</v>
      </c>
      <c r="M97" s="26" t="s">
        <v>11</v>
      </c>
      <c r="N97" s="26" t="s">
        <v>12</v>
      </c>
      <c r="O97" s="21"/>
    </row>
    <row r="98" spans="1:15" s="1" customFormat="1" ht="24" customHeight="1" x14ac:dyDescent="0.25">
      <c r="A98" s="40" t="s">
        <v>0</v>
      </c>
      <c r="B98" s="40" t="s">
        <v>13</v>
      </c>
      <c r="C98" s="26" t="s">
        <v>105</v>
      </c>
      <c r="D98" s="77"/>
      <c r="E98" s="26" t="s">
        <v>14</v>
      </c>
      <c r="F98" s="26" t="s">
        <v>14</v>
      </c>
      <c r="G98" s="27" t="s">
        <v>15</v>
      </c>
      <c r="H98" s="26" t="s">
        <v>16</v>
      </c>
      <c r="I98" s="40" t="s">
        <v>14</v>
      </c>
      <c r="J98" s="40" t="s">
        <v>14</v>
      </c>
      <c r="K98" s="40" t="s">
        <v>14</v>
      </c>
      <c r="L98" s="40" t="s">
        <v>14</v>
      </c>
      <c r="M98" s="26"/>
      <c r="N98" s="26"/>
    </row>
    <row r="99" spans="1:15" s="7" customFormat="1" ht="15" customHeight="1" x14ac:dyDescent="0.25">
      <c r="A99" s="220">
        <v>1</v>
      </c>
      <c r="B99" s="225" t="s">
        <v>67</v>
      </c>
      <c r="C99" s="220">
        <v>200</v>
      </c>
      <c r="D99" s="46" t="s">
        <v>60</v>
      </c>
      <c r="E99" s="28">
        <v>0.02</v>
      </c>
      <c r="F99" s="28">
        <v>0.02</v>
      </c>
      <c r="G99" s="134">
        <v>57</v>
      </c>
      <c r="H99" s="28">
        <f>E99*G99</f>
        <v>1.1400000000000001</v>
      </c>
      <c r="I99" s="205">
        <v>6.21</v>
      </c>
      <c r="J99" s="205">
        <v>7.08</v>
      </c>
      <c r="K99" s="205">
        <v>30.91</v>
      </c>
      <c r="L99" s="232">
        <f>(I99+K99)*4 +J99*9</f>
        <v>212.2</v>
      </c>
      <c r="M99" s="205">
        <v>147</v>
      </c>
      <c r="N99" s="205" t="s">
        <v>68</v>
      </c>
    </row>
    <row r="100" spans="1:15" s="7" customFormat="1" ht="13.2" x14ac:dyDescent="0.25">
      <c r="A100" s="221"/>
      <c r="B100" s="227"/>
      <c r="C100" s="209"/>
      <c r="D100" s="46" t="s">
        <v>24</v>
      </c>
      <c r="E100" s="28">
        <v>0.04</v>
      </c>
      <c r="F100" s="28">
        <v>0.04</v>
      </c>
      <c r="G100" s="28">
        <v>90</v>
      </c>
      <c r="H100" s="28">
        <f t="shared" ref="H100:H136" si="6">E100*G100</f>
        <v>3.6</v>
      </c>
      <c r="I100" s="229"/>
      <c r="J100" s="206"/>
      <c r="K100" s="206"/>
      <c r="L100" s="206"/>
      <c r="M100" s="206"/>
      <c r="N100" s="206"/>
    </row>
    <row r="101" spans="1:15" s="1" customFormat="1" ht="13.2" x14ac:dyDescent="0.25">
      <c r="A101" s="233"/>
      <c r="B101" s="228"/>
      <c r="C101" s="210"/>
      <c r="D101" s="46" t="s">
        <v>25</v>
      </c>
      <c r="E101" s="28">
        <v>3.0000000000000001E-3</v>
      </c>
      <c r="F101" s="28">
        <v>3.0000000000000001E-3</v>
      </c>
      <c r="G101" s="28">
        <v>67</v>
      </c>
      <c r="H101" s="28">
        <f t="shared" si="6"/>
        <v>0.20100000000000001</v>
      </c>
      <c r="I101" s="214"/>
      <c r="J101" s="224"/>
      <c r="K101" s="224"/>
      <c r="L101" s="224"/>
      <c r="M101" s="224"/>
      <c r="N101" s="224"/>
    </row>
    <row r="102" spans="1:15" s="1" customFormat="1" ht="15" customHeight="1" x14ac:dyDescent="0.25">
      <c r="A102" s="238">
        <v>2</v>
      </c>
      <c r="B102" s="222" t="s">
        <v>79</v>
      </c>
      <c r="C102" s="238">
        <v>200</v>
      </c>
      <c r="D102" s="46" t="s">
        <v>80</v>
      </c>
      <c r="E102" s="28">
        <v>2.0000000000000001E-4</v>
      </c>
      <c r="F102" s="28">
        <v>2.0000000000000001E-4</v>
      </c>
      <c r="G102" s="28">
        <v>1000</v>
      </c>
      <c r="H102" s="28">
        <f t="shared" si="6"/>
        <v>0.2</v>
      </c>
      <c r="I102" s="215">
        <v>3.3119999999999998</v>
      </c>
      <c r="J102" s="215">
        <v>3.1320000000000001</v>
      </c>
      <c r="K102" s="215">
        <v>13.157999999999999</v>
      </c>
      <c r="L102" s="215">
        <v>94.067999999999998</v>
      </c>
      <c r="M102" s="215">
        <v>416</v>
      </c>
      <c r="N102" s="215" t="s">
        <v>68</v>
      </c>
    </row>
    <row r="103" spans="1:15" s="1" customFormat="1" ht="13.2" x14ac:dyDescent="0.25">
      <c r="A103" s="267"/>
      <c r="B103" s="253"/>
      <c r="C103" s="235"/>
      <c r="D103" s="46" t="s">
        <v>25</v>
      </c>
      <c r="E103" s="28">
        <v>0.01</v>
      </c>
      <c r="F103" s="28">
        <v>0.01</v>
      </c>
      <c r="G103" s="28">
        <v>67</v>
      </c>
      <c r="H103" s="28">
        <f t="shared" si="6"/>
        <v>0.67</v>
      </c>
      <c r="I103" s="247"/>
      <c r="J103" s="247"/>
      <c r="K103" s="247"/>
      <c r="L103" s="247"/>
      <c r="M103" s="247"/>
      <c r="N103" s="247"/>
    </row>
    <row r="104" spans="1:15" s="1" customFormat="1" ht="13.2" x14ac:dyDescent="0.25">
      <c r="A104" s="268"/>
      <c r="B104" s="266"/>
      <c r="C104" s="236"/>
      <c r="D104" s="46" t="s">
        <v>24</v>
      </c>
      <c r="E104" s="28">
        <v>0.04</v>
      </c>
      <c r="F104" s="28">
        <v>0.04</v>
      </c>
      <c r="G104" s="28">
        <v>90</v>
      </c>
      <c r="H104" s="28">
        <f t="shared" si="6"/>
        <v>3.6</v>
      </c>
      <c r="I104" s="216"/>
      <c r="J104" s="216"/>
      <c r="K104" s="216"/>
      <c r="L104" s="216"/>
      <c r="M104" s="216"/>
      <c r="N104" s="216"/>
    </row>
    <row r="105" spans="1:15" s="1" customFormat="1" ht="13.2" x14ac:dyDescent="0.25">
      <c r="A105" s="75"/>
      <c r="B105" s="147" t="s">
        <v>27</v>
      </c>
      <c r="C105" s="175">
        <v>30</v>
      </c>
      <c r="D105" s="46" t="s">
        <v>27</v>
      </c>
      <c r="E105" s="28">
        <v>0.03</v>
      </c>
      <c r="F105" s="28">
        <v>0.03</v>
      </c>
      <c r="G105" s="28">
        <v>55</v>
      </c>
      <c r="H105" s="28">
        <f t="shared" si="6"/>
        <v>1.65</v>
      </c>
      <c r="I105" s="57"/>
      <c r="J105" s="57"/>
      <c r="K105" s="57"/>
      <c r="L105" s="57"/>
      <c r="M105" s="57"/>
      <c r="N105" s="57"/>
    </row>
    <row r="106" spans="1:15" s="1" customFormat="1" ht="13.2" x14ac:dyDescent="0.25">
      <c r="A106" s="28"/>
      <c r="B106" s="29" t="s">
        <v>69</v>
      </c>
      <c r="C106" s="30">
        <f>SUM(C99:C105)</f>
        <v>430</v>
      </c>
      <c r="D106" s="29"/>
      <c r="E106" s="30"/>
      <c r="F106" s="30"/>
      <c r="G106" s="30"/>
      <c r="H106" s="28"/>
      <c r="I106" s="62">
        <f>SUM(I99:I105)</f>
        <v>9.5220000000000002</v>
      </c>
      <c r="J106" s="62">
        <f>SUM(J99:J105)</f>
        <v>10.212</v>
      </c>
      <c r="K106" s="62">
        <f>SUM(K99:K105)</f>
        <v>44.067999999999998</v>
      </c>
      <c r="L106" s="31">
        <f>SUM(L99:L105)</f>
        <v>306.26799999999997</v>
      </c>
      <c r="M106" s="30"/>
      <c r="N106" s="30"/>
    </row>
    <row r="107" spans="1:15" s="1" customFormat="1" ht="13.2" x14ac:dyDescent="0.25">
      <c r="A107" s="75"/>
      <c r="B107" s="114" t="s">
        <v>149</v>
      </c>
      <c r="C107" s="81"/>
      <c r="D107" s="29"/>
      <c r="E107" s="30"/>
      <c r="F107" s="30"/>
      <c r="G107" s="30"/>
      <c r="H107" s="28"/>
      <c r="I107" s="78"/>
      <c r="J107" s="78"/>
      <c r="K107" s="78"/>
      <c r="L107" s="139"/>
      <c r="M107" s="81"/>
      <c r="N107" s="81"/>
    </row>
    <row r="108" spans="1:15" s="1" customFormat="1" ht="13.2" x14ac:dyDescent="0.25">
      <c r="A108" s="75"/>
      <c r="B108" s="113" t="s">
        <v>150</v>
      </c>
      <c r="C108" s="75">
        <v>35</v>
      </c>
      <c r="D108" s="46" t="s">
        <v>151</v>
      </c>
      <c r="E108" s="28">
        <v>3.3000000000000002E-2</v>
      </c>
      <c r="F108" s="28">
        <v>3.3000000000000002E-2</v>
      </c>
      <c r="G108" s="28">
        <v>160</v>
      </c>
      <c r="H108" s="28">
        <f t="shared" si="6"/>
        <v>5.28</v>
      </c>
      <c r="I108" s="137"/>
      <c r="J108" s="137"/>
      <c r="K108" s="137"/>
      <c r="L108" s="140"/>
      <c r="M108" s="75"/>
      <c r="N108" s="75"/>
    </row>
    <row r="109" spans="1:15" s="1" customFormat="1" ht="13.2" x14ac:dyDescent="0.25">
      <c r="A109" s="75"/>
      <c r="B109" s="114" t="s">
        <v>52</v>
      </c>
      <c r="C109" s="81"/>
      <c r="D109" s="29"/>
      <c r="E109" s="30"/>
      <c r="F109" s="30"/>
      <c r="G109" s="30"/>
      <c r="H109" s="30"/>
      <c r="I109" s="78"/>
      <c r="J109" s="78"/>
      <c r="K109" s="78"/>
      <c r="L109" s="139"/>
      <c r="M109" s="81"/>
      <c r="N109" s="81"/>
    </row>
    <row r="110" spans="1:15" s="7" customFormat="1" ht="21" customHeight="1" x14ac:dyDescent="0.25">
      <c r="A110" s="238">
        <v>1</v>
      </c>
      <c r="B110" s="222" t="s">
        <v>117</v>
      </c>
      <c r="C110" s="238">
        <v>200</v>
      </c>
      <c r="D110" s="46" t="s">
        <v>46</v>
      </c>
      <c r="E110" s="28">
        <v>3.5000000000000003E-2</v>
      </c>
      <c r="F110" s="28">
        <v>3.5000000000000003E-2</v>
      </c>
      <c r="G110" s="28">
        <v>55</v>
      </c>
      <c r="H110" s="28">
        <f>E110*G110</f>
        <v>1.9250000000000003</v>
      </c>
      <c r="I110" s="215">
        <v>4.04</v>
      </c>
      <c r="J110" s="215">
        <v>4.2</v>
      </c>
      <c r="K110" s="215">
        <v>13.76</v>
      </c>
      <c r="L110" s="288">
        <f>(I110+K110)*4 +J110*9</f>
        <v>109</v>
      </c>
      <c r="M110" s="215">
        <v>87</v>
      </c>
      <c r="N110" s="215" t="s">
        <v>68</v>
      </c>
    </row>
    <row r="111" spans="1:15" s="7" customFormat="1" ht="13.2" x14ac:dyDescent="0.25">
      <c r="A111" s="267"/>
      <c r="B111" s="223"/>
      <c r="C111" s="267"/>
      <c r="D111" s="46" t="s">
        <v>47</v>
      </c>
      <c r="E111" s="28">
        <v>4.4999999999999998E-2</v>
      </c>
      <c r="F111" s="28">
        <v>4.2999999999999997E-2</v>
      </c>
      <c r="G111" s="28">
        <v>40</v>
      </c>
      <c r="H111" s="28">
        <f>E111*G111</f>
        <v>1.7999999999999998</v>
      </c>
      <c r="I111" s="272"/>
      <c r="J111" s="272"/>
      <c r="K111" s="272"/>
      <c r="L111" s="289"/>
      <c r="M111" s="272"/>
      <c r="N111" s="272"/>
    </row>
    <row r="112" spans="1:15" s="1" customFormat="1" ht="15" customHeight="1" x14ac:dyDescent="0.25">
      <c r="A112" s="267"/>
      <c r="B112" s="253"/>
      <c r="C112" s="235"/>
      <c r="D112" s="46" t="s">
        <v>30</v>
      </c>
      <c r="E112" s="28">
        <v>4.0000000000000001E-3</v>
      </c>
      <c r="F112" s="28">
        <v>3.0000000000000001E-3</v>
      </c>
      <c r="G112" s="28">
        <v>40</v>
      </c>
      <c r="H112" s="28">
        <f t="shared" si="6"/>
        <v>0.16</v>
      </c>
      <c r="I112" s="247"/>
      <c r="J112" s="247"/>
      <c r="K112" s="247"/>
      <c r="L112" s="247"/>
      <c r="M112" s="247"/>
      <c r="N112" s="247"/>
    </row>
    <row r="113" spans="1:14" s="1" customFormat="1" ht="13.2" x14ac:dyDescent="0.25">
      <c r="A113" s="267"/>
      <c r="B113" s="253"/>
      <c r="C113" s="235"/>
      <c r="D113" s="46" t="s">
        <v>32</v>
      </c>
      <c r="E113" s="28">
        <v>4.0000000000000001E-3</v>
      </c>
      <c r="F113" s="28">
        <v>3.0000000000000001E-3</v>
      </c>
      <c r="G113" s="28">
        <v>40</v>
      </c>
      <c r="H113" s="28">
        <f t="shared" si="6"/>
        <v>0.16</v>
      </c>
      <c r="I113" s="247"/>
      <c r="J113" s="247"/>
      <c r="K113" s="247"/>
      <c r="L113" s="247"/>
      <c r="M113" s="247"/>
      <c r="N113" s="247"/>
    </row>
    <row r="114" spans="1:14" s="1" customFormat="1" ht="13.2" x14ac:dyDescent="0.25">
      <c r="A114" s="267"/>
      <c r="B114" s="253"/>
      <c r="C114" s="235"/>
      <c r="D114" s="46" t="s">
        <v>54</v>
      </c>
      <c r="E114" s="28">
        <v>2E-3</v>
      </c>
      <c r="F114" s="28">
        <v>2E-3</v>
      </c>
      <c r="G114" s="28">
        <v>357</v>
      </c>
      <c r="H114" s="28">
        <f t="shared" si="6"/>
        <v>0.71399999999999997</v>
      </c>
      <c r="I114" s="247"/>
      <c r="J114" s="247"/>
      <c r="K114" s="247"/>
      <c r="L114" s="247"/>
      <c r="M114" s="247"/>
      <c r="N114" s="247"/>
    </row>
    <row r="115" spans="1:14" s="1" customFormat="1" ht="13.2" x14ac:dyDescent="0.25">
      <c r="A115" s="267"/>
      <c r="B115" s="253"/>
      <c r="C115" s="235"/>
      <c r="D115" s="46" t="s">
        <v>87</v>
      </c>
      <c r="E115" s="28">
        <v>2E-3</v>
      </c>
      <c r="F115" s="28">
        <v>2E-3</v>
      </c>
      <c r="G115" s="28">
        <v>160</v>
      </c>
      <c r="H115" s="28">
        <f>E115*G115</f>
        <v>0.32</v>
      </c>
      <c r="I115" s="247"/>
      <c r="J115" s="247"/>
      <c r="K115" s="247"/>
      <c r="L115" s="247"/>
      <c r="M115" s="247"/>
      <c r="N115" s="247"/>
    </row>
    <row r="116" spans="1:14" s="1" customFormat="1" ht="13.2" x14ac:dyDescent="0.25">
      <c r="A116" s="267"/>
      <c r="B116" s="253"/>
      <c r="C116" s="235"/>
      <c r="D116" s="46" t="s">
        <v>55</v>
      </c>
      <c r="E116" s="28">
        <v>3.0000000000000001E-3</v>
      </c>
      <c r="F116" s="28">
        <v>3.0000000000000001E-3</v>
      </c>
      <c r="G116" s="28">
        <v>313</v>
      </c>
      <c r="H116" s="28">
        <f t="shared" si="6"/>
        <v>0.93900000000000006</v>
      </c>
      <c r="I116" s="247"/>
      <c r="J116" s="247"/>
      <c r="K116" s="247"/>
      <c r="L116" s="247"/>
      <c r="M116" s="247"/>
      <c r="N116" s="247"/>
    </row>
    <row r="117" spans="1:14" s="1" customFormat="1" ht="15" customHeight="1" x14ac:dyDescent="0.25">
      <c r="A117" s="238">
        <v>2</v>
      </c>
      <c r="B117" s="222" t="s">
        <v>118</v>
      </c>
      <c r="C117" s="238">
        <v>80</v>
      </c>
      <c r="D117" s="46" t="s">
        <v>95</v>
      </c>
      <c r="E117" s="28">
        <v>6.8000000000000005E-2</v>
      </c>
      <c r="F117" s="28">
        <v>6.5000000000000002E-2</v>
      </c>
      <c r="G117" s="28">
        <v>240</v>
      </c>
      <c r="H117" s="28">
        <f t="shared" si="6"/>
        <v>16.32</v>
      </c>
      <c r="I117" s="215">
        <v>6.2</v>
      </c>
      <c r="J117" s="215">
        <v>3.34</v>
      </c>
      <c r="K117" s="215">
        <v>2.79</v>
      </c>
      <c r="L117" s="215">
        <v>66.02</v>
      </c>
      <c r="M117" s="215">
        <v>262</v>
      </c>
      <c r="N117" s="215" t="s">
        <v>68</v>
      </c>
    </row>
    <row r="118" spans="1:14" s="1" customFormat="1" ht="12.75" customHeight="1" x14ac:dyDescent="0.25">
      <c r="A118" s="267"/>
      <c r="B118" s="223"/>
      <c r="C118" s="267"/>
      <c r="D118" s="46" t="s">
        <v>87</v>
      </c>
      <c r="E118" s="28">
        <v>3.0000000000000001E-3</v>
      </c>
      <c r="F118" s="28">
        <v>3.0000000000000001E-3</v>
      </c>
      <c r="G118" s="28">
        <v>160</v>
      </c>
      <c r="H118" s="28">
        <f t="shared" si="6"/>
        <v>0.48</v>
      </c>
      <c r="I118" s="272"/>
      <c r="J118" s="272"/>
      <c r="K118" s="272"/>
      <c r="L118" s="272"/>
      <c r="M118" s="272"/>
      <c r="N118" s="272"/>
    </row>
    <row r="119" spans="1:14" s="1" customFormat="1" ht="12.75" customHeight="1" x14ac:dyDescent="0.25">
      <c r="A119" s="267"/>
      <c r="B119" s="223"/>
      <c r="C119" s="267"/>
      <c r="D119" s="46" t="s">
        <v>32</v>
      </c>
      <c r="E119" s="28">
        <v>4.0000000000000001E-3</v>
      </c>
      <c r="F119" s="28">
        <v>3.0000000000000001E-3</v>
      </c>
      <c r="G119" s="28">
        <v>40</v>
      </c>
      <c r="H119" s="28">
        <f t="shared" si="6"/>
        <v>0.16</v>
      </c>
      <c r="I119" s="272"/>
      <c r="J119" s="272"/>
      <c r="K119" s="272"/>
      <c r="L119" s="272"/>
      <c r="M119" s="272"/>
      <c r="N119" s="272"/>
    </row>
    <row r="120" spans="1:14" s="1" customFormat="1" ht="12.75" customHeight="1" x14ac:dyDescent="0.25">
      <c r="A120" s="267"/>
      <c r="B120" s="223"/>
      <c r="C120" s="267"/>
      <c r="D120" s="46" t="s">
        <v>27</v>
      </c>
      <c r="E120" s="28">
        <v>0.01</v>
      </c>
      <c r="F120" s="28">
        <v>0.01</v>
      </c>
      <c r="G120" s="28">
        <v>55</v>
      </c>
      <c r="H120" s="28">
        <f t="shared" si="6"/>
        <v>0.55000000000000004</v>
      </c>
      <c r="I120" s="272"/>
      <c r="J120" s="272"/>
      <c r="K120" s="272"/>
      <c r="L120" s="272"/>
      <c r="M120" s="272"/>
      <c r="N120" s="272"/>
    </row>
    <row r="121" spans="1:14" s="1" customFormat="1" ht="12" customHeight="1" x14ac:dyDescent="0.25">
      <c r="A121" s="268"/>
      <c r="B121" s="274"/>
      <c r="C121" s="268"/>
      <c r="D121" s="46" t="s">
        <v>35</v>
      </c>
      <c r="E121" s="28">
        <v>5.0000000000000001E-3</v>
      </c>
      <c r="F121" s="28">
        <v>5.0000000000000001E-3</v>
      </c>
      <c r="G121" s="28">
        <v>120</v>
      </c>
      <c r="H121" s="28">
        <f t="shared" si="6"/>
        <v>0.6</v>
      </c>
      <c r="I121" s="273"/>
      <c r="J121" s="273"/>
      <c r="K121" s="273"/>
      <c r="L121" s="273"/>
      <c r="M121" s="273"/>
      <c r="N121" s="273"/>
    </row>
    <row r="122" spans="1:14" s="1" customFormat="1" ht="12" customHeight="1" x14ac:dyDescent="0.25">
      <c r="A122" s="136">
        <v>3</v>
      </c>
      <c r="B122" s="135" t="s">
        <v>107</v>
      </c>
      <c r="C122" s="136">
        <v>90</v>
      </c>
      <c r="D122" s="46" t="s">
        <v>47</v>
      </c>
      <c r="E122" s="28">
        <v>0.1</v>
      </c>
      <c r="F122" s="28">
        <v>0.09</v>
      </c>
      <c r="G122" s="28">
        <v>40</v>
      </c>
      <c r="H122" s="28">
        <f t="shared" si="6"/>
        <v>4</v>
      </c>
      <c r="I122" s="138">
        <v>2.7749999999999999</v>
      </c>
      <c r="J122" s="138">
        <v>3.2</v>
      </c>
      <c r="K122" s="138">
        <v>17.987500000000001</v>
      </c>
      <c r="L122" s="138">
        <v>111.85</v>
      </c>
      <c r="M122" s="138">
        <v>339</v>
      </c>
      <c r="N122" s="138" t="s">
        <v>68</v>
      </c>
    </row>
    <row r="123" spans="1:14" s="1" customFormat="1" ht="13.5" customHeight="1" x14ac:dyDescent="0.25">
      <c r="A123" s="136"/>
      <c r="B123" s="135"/>
      <c r="C123" s="136"/>
      <c r="D123" s="46" t="s">
        <v>24</v>
      </c>
      <c r="E123" s="28">
        <v>5.0000000000000001E-3</v>
      </c>
      <c r="F123" s="28">
        <v>5.0000000000000001E-3</v>
      </c>
      <c r="G123" s="28">
        <v>90</v>
      </c>
      <c r="H123" s="28">
        <f t="shared" si="6"/>
        <v>0.45</v>
      </c>
      <c r="I123" s="138"/>
      <c r="J123" s="138"/>
      <c r="K123" s="138"/>
      <c r="L123" s="138"/>
      <c r="M123" s="138"/>
      <c r="N123" s="138"/>
    </row>
    <row r="124" spans="1:14" s="1" customFormat="1" ht="12" customHeight="1" x14ac:dyDescent="0.25">
      <c r="A124" s="238">
        <v>3</v>
      </c>
      <c r="B124" s="222" t="s">
        <v>64</v>
      </c>
      <c r="C124" s="238">
        <v>200</v>
      </c>
      <c r="D124" s="46" t="s">
        <v>57</v>
      </c>
      <c r="E124" s="28">
        <v>7.0000000000000001E-3</v>
      </c>
      <c r="F124" s="28">
        <v>7.0000000000000001E-3</v>
      </c>
      <c r="G124" s="28">
        <v>200</v>
      </c>
      <c r="H124" s="47">
        <f t="shared" si="6"/>
        <v>1.4000000000000001</v>
      </c>
      <c r="I124" s="215">
        <v>0.108</v>
      </c>
      <c r="J124" s="215">
        <v>0.108</v>
      </c>
      <c r="K124" s="215">
        <v>20.628</v>
      </c>
      <c r="L124" s="215">
        <v>83.915999999999997</v>
      </c>
      <c r="M124" s="215">
        <v>397</v>
      </c>
      <c r="N124" s="215" t="s">
        <v>68</v>
      </c>
    </row>
    <row r="125" spans="1:14" s="1" customFormat="1" ht="13.2" x14ac:dyDescent="0.25">
      <c r="A125" s="268"/>
      <c r="B125" s="274"/>
      <c r="C125" s="268"/>
      <c r="D125" s="46" t="s">
        <v>25</v>
      </c>
      <c r="E125" s="28">
        <v>7.0000000000000001E-3</v>
      </c>
      <c r="F125" s="28">
        <v>7.0000000000000001E-3</v>
      </c>
      <c r="G125" s="28">
        <v>67</v>
      </c>
      <c r="H125" s="28">
        <f t="shared" si="6"/>
        <v>0.46900000000000003</v>
      </c>
      <c r="I125" s="273"/>
      <c r="J125" s="216"/>
      <c r="K125" s="216"/>
      <c r="L125" s="216"/>
      <c r="M125" s="216"/>
      <c r="N125" s="216"/>
    </row>
    <row r="126" spans="1:14" s="1" customFormat="1" ht="13.2" x14ac:dyDescent="0.25">
      <c r="A126" s="59"/>
      <c r="B126" s="46" t="s">
        <v>17</v>
      </c>
      <c r="C126" s="59">
        <v>50</v>
      </c>
      <c r="D126" s="46" t="s">
        <v>27</v>
      </c>
      <c r="E126" s="28">
        <v>0.05</v>
      </c>
      <c r="F126" s="28">
        <v>0.05</v>
      </c>
      <c r="G126" s="28">
        <v>55</v>
      </c>
      <c r="H126" s="28">
        <f t="shared" si="6"/>
        <v>2.75</v>
      </c>
      <c r="I126" s="73">
        <v>4</v>
      </c>
      <c r="J126" s="73">
        <v>1.5</v>
      </c>
      <c r="K126" s="73">
        <v>25</v>
      </c>
      <c r="L126" s="54">
        <v>129.5</v>
      </c>
      <c r="M126" s="73">
        <v>200102</v>
      </c>
      <c r="N126" s="73" t="s">
        <v>68</v>
      </c>
    </row>
    <row r="127" spans="1:14" s="7" customFormat="1" ht="12" customHeight="1" x14ac:dyDescent="0.25">
      <c r="A127" s="62"/>
      <c r="B127" s="63" t="s">
        <v>70</v>
      </c>
      <c r="C127" s="30">
        <v>615</v>
      </c>
      <c r="D127" s="62"/>
      <c r="E127" s="62"/>
      <c r="F127" s="62"/>
      <c r="G127" s="62"/>
      <c r="H127" s="62"/>
      <c r="I127" s="62">
        <f>SUM(I110:I126)</f>
        <v>17.123000000000001</v>
      </c>
      <c r="J127" s="62">
        <f>SUM(J110:J126)</f>
        <v>12.348000000000001</v>
      </c>
      <c r="K127" s="62">
        <f>SUM(K110:K126)</f>
        <v>80.165500000000009</v>
      </c>
      <c r="L127" s="62">
        <f>SUM(L110:L126)</f>
        <v>500.286</v>
      </c>
      <c r="M127" s="62"/>
      <c r="N127" s="62"/>
    </row>
    <row r="128" spans="1:14" s="7" customFormat="1" ht="12.75" customHeight="1" x14ac:dyDescent="0.25">
      <c r="A128" s="62"/>
      <c r="B128" s="30" t="s">
        <v>20</v>
      </c>
      <c r="C128" s="62"/>
      <c r="D128" s="62"/>
      <c r="E128" s="62"/>
      <c r="F128" s="62"/>
      <c r="G128" s="62"/>
      <c r="H128" s="62"/>
      <c r="I128" s="78"/>
      <c r="J128" s="78"/>
      <c r="K128" s="78"/>
      <c r="L128" s="78"/>
      <c r="M128" s="78"/>
      <c r="N128" s="78"/>
    </row>
    <row r="129" spans="1:15" s="7" customFormat="1" ht="11.25" customHeight="1" x14ac:dyDescent="0.25">
      <c r="A129" s="238">
        <v>1</v>
      </c>
      <c r="B129" s="222" t="s">
        <v>156</v>
      </c>
      <c r="C129" s="238">
        <v>60</v>
      </c>
      <c r="D129" s="46" t="s">
        <v>37</v>
      </c>
      <c r="E129" s="28">
        <v>3.5000000000000003E-2</v>
      </c>
      <c r="F129" s="28">
        <v>3.5000000000000003E-2</v>
      </c>
      <c r="G129" s="28">
        <v>34</v>
      </c>
      <c r="H129" s="28">
        <f t="shared" si="6"/>
        <v>1.1900000000000002</v>
      </c>
      <c r="I129" s="238">
        <v>6.6779999999999999</v>
      </c>
      <c r="J129" s="238">
        <v>7.1459999999999999</v>
      </c>
      <c r="K129" s="238">
        <v>26.603999999999999</v>
      </c>
      <c r="L129" s="238">
        <f>(I129+K129)*4 +J129*9</f>
        <v>197.44199999999998</v>
      </c>
      <c r="M129" s="238">
        <v>100</v>
      </c>
      <c r="N129" s="238" t="s">
        <v>68</v>
      </c>
    </row>
    <row r="130" spans="1:15" s="1" customFormat="1" ht="12" customHeight="1" x14ac:dyDescent="0.25">
      <c r="A130" s="267"/>
      <c r="B130" s="223"/>
      <c r="C130" s="267"/>
      <c r="D130" s="46" t="s">
        <v>24</v>
      </c>
      <c r="E130" s="28">
        <v>0.01</v>
      </c>
      <c r="F130" s="28">
        <v>0.01</v>
      </c>
      <c r="G130" s="28">
        <v>90</v>
      </c>
      <c r="H130" s="28">
        <f t="shared" si="6"/>
        <v>0.9</v>
      </c>
      <c r="I130" s="267"/>
      <c r="J130" s="267"/>
      <c r="K130" s="267"/>
      <c r="L130" s="267"/>
      <c r="M130" s="267"/>
      <c r="N130" s="267"/>
    </row>
    <row r="131" spans="1:15" s="1" customFormat="1" ht="12" customHeight="1" x14ac:dyDescent="0.25">
      <c r="A131" s="267"/>
      <c r="B131" s="223"/>
      <c r="C131" s="267"/>
      <c r="D131" s="46" t="s">
        <v>35</v>
      </c>
      <c r="E131" s="28">
        <v>5.0000000000000001E-3</v>
      </c>
      <c r="F131" s="28">
        <v>5.0000000000000001E-3</v>
      </c>
      <c r="G131" s="28">
        <v>120</v>
      </c>
      <c r="H131" s="28">
        <f t="shared" si="6"/>
        <v>0.6</v>
      </c>
      <c r="I131" s="267"/>
      <c r="J131" s="267"/>
      <c r="K131" s="267"/>
      <c r="L131" s="267"/>
      <c r="M131" s="267"/>
      <c r="N131" s="267"/>
    </row>
    <row r="132" spans="1:15" s="1" customFormat="1" ht="12" customHeight="1" x14ac:dyDescent="0.25">
      <c r="A132" s="267"/>
      <c r="B132" s="223"/>
      <c r="C132" s="267"/>
      <c r="D132" s="46" t="s">
        <v>25</v>
      </c>
      <c r="E132" s="28">
        <v>0.03</v>
      </c>
      <c r="F132" s="28">
        <v>0.03</v>
      </c>
      <c r="G132" s="28">
        <v>67</v>
      </c>
      <c r="H132" s="28">
        <f t="shared" si="6"/>
        <v>2.0099999999999998</v>
      </c>
      <c r="I132" s="267"/>
      <c r="J132" s="267"/>
      <c r="K132" s="267"/>
      <c r="L132" s="267"/>
      <c r="M132" s="267"/>
      <c r="N132" s="267"/>
    </row>
    <row r="133" spans="1:15" s="1" customFormat="1" ht="12" customHeight="1" x14ac:dyDescent="0.25">
      <c r="A133" s="268"/>
      <c r="B133" s="274"/>
      <c r="C133" s="268"/>
      <c r="D133" s="46" t="s">
        <v>59</v>
      </c>
      <c r="E133" s="28">
        <v>8.0000000000000002E-3</v>
      </c>
      <c r="F133" s="28">
        <v>8.0000000000000002E-3</v>
      </c>
      <c r="G133" s="28">
        <v>350</v>
      </c>
      <c r="H133" s="28">
        <f t="shared" si="6"/>
        <v>2.8000000000000003</v>
      </c>
      <c r="I133" s="267"/>
      <c r="J133" s="267"/>
      <c r="K133" s="267"/>
      <c r="L133" s="267"/>
      <c r="M133" s="267"/>
      <c r="N133" s="267"/>
    </row>
    <row r="134" spans="1:15" s="1" customFormat="1" ht="13.2" x14ac:dyDescent="0.25">
      <c r="A134" s="316"/>
      <c r="B134" s="225" t="s">
        <v>43</v>
      </c>
      <c r="C134" s="316">
        <v>200</v>
      </c>
      <c r="D134" s="46" t="s">
        <v>26</v>
      </c>
      <c r="E134" s="28">
        <v>2.0000000000000001E-4</v>
      </c>
      <c r="F134" s="28">
        <v>2.0000000000000001E-4</v>
      </c>
      <c r="G134" s="28">
        <v>800</v>
      </c>
      <c r="H134" s="28">
        <f t="shared" si="6"/>
        <v>0.16</v>
      </c>
      <c r="I134" s="268"/>
      <c r="J134" s="268"/>
      <c r="K134" s="268"/>
      <c r="L134" s="268"/>
      <c r="M134" s="268"/>
      <c r="N134" s="268"/>
    </row>
    <row r="135" spans="1:15" s="1" customFormat="1" ht="13.2" x14ac:dyDescent="0.25">
      <c r="A135" s="317"/>
      <c r="B135" s="226"/>
      <c r="C135" s="317"/>
      <c r="D135" s="46" t="s">
        <v>25</v>
      </c>
      <c r="E135" s="28">
        <v>0.01</v>
      </c>
      <c r="F135" s="28">
        <v>0.01</v>
      </c>
      <c r="G135" s="28">
        <v>67</v>
      </c>
      <c r="H135" s="28">
        <f t="shared" si="6"/>
        <v>0.67</v>
      </c>
      <c r="I135" s="150"/>
      <c r="J135" s="150"/>
      <c r="K135" s="150"/>
      <c r="L135" s="150"/>
      <c r="M135" s="150"/>
      <c r="N135" s="150"/>
    </row>
    <row r="136" spans="1:15" s="1" customFormat="1" ht="13.2" x14ac:dyDescent="0.25">
      <c r="A136" s="28"/>
      <c r="B136" s="46" t="s">
        <v>41</v>
      </c>
      <c r="C136" s="28">
        <v>5</v>
      </c>
      <c r="D136" s="46"/>
      <c r="E136" s="28">
        <v>4.0000000000000001E-3</v>
      </c>
      <c r="F136" s="28">
        <v>4.0000000000000001E-3</v>
      </c>
      <c r="G136" s="28">
        <v>22</v>
      </c>
      <c r="H136" s="28">
        <f t="shared" si="6"/>
        <v>8.7999999999999995E-2</v>
      </c>
      <c r="I136" s="28">
        <v>2</v>
      </c>
      <c r="J136" s="28">
        <v>0.75</v>
      </c>
      <c r="K136" s="28">
        <v>12.5</v>
      </c>
      <c r="L136" s="28">
        <f>(I136+K136)*4 +J136*9</f>
        <v>64.75</v>
      </c>
      <c r="M136" s="28">
        <v>200102</v>
      </c>
      <c r="N136" s="28" t="s">
        <v>68</v>
      </c>
    </row>
    <row r="137" spans="1:15" s="1" customFormat="1" ht="13.5" customHeight="1" x14ac:dyDescent="0.25">
      <c r="A137" s="30"/>
      <c r="B137" s="29" t="s">
        <v>71</v>
      </c>
      <c r="C137" s="30">
        <v>230</v>
      </c>
      <c r="D137" s="46"/>
      <c r="E137" s="28"/>
      <c r="F137" s="28"/>
      <c r="G137" s="28"/>
      <c r="H137" s="79"/>
      <c r="I137" s="30">
        <f>SUM(I129:I136)</f>
        <v>8.6780000000000008</v>
      </c>
      <c r="J137" s="30">
        <f>SUM(J129:J136)</f>
        <v>7.8959999999999999</v>
      </c>
      <c r="K137" s="30">
        <f>SUM(K129:K136)</f>
        <v>39.103999999999999</v>
      </c>
      <c r="L137" s="30">
        <f>SUM(L129:L136)</f>
        <v>262.19200000000001</v>
      </c>
      <c r="M137" s="28"/>
      <c r="N137" s="28"/>
    </row>
    <row r="138" spans="1:15" x14ac:dyDescent="0.3">
      <c r="A138" s="28"/>
      <c r="B138" s="29" t="s">
        <v>21</v>
      </c>
      <c r="C138" s="46"/>
      <c r="D138" s="46"/>
      <c r="E138" s="28"/>
      <c r="F138" s="28"/>
      <c r="G138" s="28"/>
      <c r="H138" s="41">
        <f>SUM(H99:H136)</f>
        <v>57.955999999999989</v>
      </c>
      <c r="I138" s="30">
        <f>I137+I127+I106</f>
        <v>35.323</v>
      </c>
      <c r="J138" s="30">
        <f>J137+J127+J106</f>
        <v>30.456</v>
      </c>
      <c r="K138" s="30">
        <f>K137+K127+K106</f>
        <v>163.33750000000001</v>
      </c>
      <c r="L138" s="30">
        <f>L137+L127+L106</f>
        <v>1068.7460000000001</v>
      </c>
      <c r="M138" s="28"/>
      <c r="N138" s="28"/>
      <c r="O138" s="1"/>
    </row>
    <row r="139" spans="1:15" ht="11.25" customHeight="1" x14ac:dyDescent="0.3">
      <c r="A139" s="269" t="s">
        <v>75</v>
      </c>
      <c r="B139" s="270"/>
      <c r="C139" s="270"/>
      <c r="D139" s="270"/>
      <c r="E139" s="270"/>
      <c r="F139" s="270"/>
      <c r="G139" s="270"/>
      <c r="H139" s="270"/>
      <c r="I139" s="270"/>
      <c r="J139" s="270"/>
      <c r="K139" s="270"/>
      <c r="L139" s="270"/>
      <c r="M139" s="270"/>
      <c r="N139" s="271"/>
      <c r="O139" s="1"/>
    </row>
    <row r="140" spans="1:15" s="121" customFormat="1" ht="20.25" customHeight="1" x14ac:dyDescent="0.3">
      <c r="A140" s="26" t="s">
        <v>0</v>
      </c>
      <c r="B140" s="123" t="s">
        <v>13</v>
      </c>
      <c r="C140" s="254" t="s">
        <v>106</v>
      </c>
      <c r="D140" s="23" t="s">
        <v>2</v>
      </c>
      <c r="E140" s="23" t="s">
        <v>3</v>
      </c>
      <c r="F140" s="23" t="s">
        <v>4</v>
      </c>
      <c r="G140" s="122" t="s">
        <v>5</v>
      </c>
      <c r="H140" s="23" t="s">
        <v>6</v>
      </c>
      <c r="I140" s="26" t="s">
        <v>7</v>
      </c>
      <c r="J140" s="26" t="s">
        <v>8</v>
      </c>
      <c r="K140" s="26" t="s">
        <v>9</v>
      </c>
      <c r="L140" s="26" t="s">
        <v>10</v>
      </c>
      <c r="M140" s="26" t="s">
        <v>11</v>
      </c>
      <c r="N140" s="26" t="s">
        <v>12</v>
      </c>
      <c r="O140" s="120"/>
    </row>
    <row r="141" spans="1:15" s="5" customFormat="1" ht="11.25" customHeight="1" x14ac:dyDescent="0.3">
      <c r="A141" s="40"/>
      <c r="B141" s="80"/>
      <c r="C141" s="255"/>
      <c r="D141" s="80"/>
      <c r="E141" s="40" t="s">
        <v>14</v>
      </c>
      <c r="F141" s="40" t="s">
        <v>14</v>
      </c>
      <c r="G141" s="43" t="s">
        <v>15</v>
      </c>
      <c r="H141" s="40" t="s">
        <v>16</v>
      </c>
      <c r="I141" s="40" t="s">
        <v>14</v>
      </c>
      <c r="J141" s="40" t="s">
        <v>14</v>
      </c>
      <c r="K141" s="40" t="s">
        <v>14</v>
      </c>
      <c r="L141" s="40" t="s">
        <v>14</v>
      </c>
      <c r="M141" s="40"/>
      <c r="N141" s="40"/>
      <c r="O141" s="7"/>
    </row>
    <row r="142" spans="1:15" s="5" customFormat="1" x14ac:dyDescent="0.3">
      <c r="A142" s="207">
        <v>1</v>
      </c>
      <c r="B142" s="202" t="s">
        <v>66</v>
      </c>
      <c r="C142" s="207">
        <v>200</v>
      </c>
      <c r="D142" s="44" t="s">
        <v>62</v>
      </c>
      <c r="E142" s="45">
        <v>0.02</v>
      </c>
      <c r="F142" s="45">
        <v>0.02</v>
      </c>
      <c r="G142" s="45">
        <v>55</v>
      </c>
      <c r="H142" s="45">
        <f>E142*G142</f>
        <v>1.1000000000000001</v>
      </c>
      <c r="I142" s="199">
        <v>8.7799999999999994</v>
      </c>
      <c r="J142" s="199">
        <v>8.3000000000000007</v>
      </c>
      <c r="K142" s="231">
        <v>45.26</v>
      </c>
      <c r="L142" s="199">
        <f>(I142+K142)*4 +J142*9</f>
        <v>290.86</v>
      </c>
      <c r="M142" s="199">
        <v>100</v>
      </c>
      <c r="N142" s="199" t="s">
        <v>68</v>
      </c>
      <c r="O142" s="7"/>
    </row>
    <row r="143" spans="1:15" s="4" customFormat="1" ht="12" customHeight="1" x14ac:dyDescent="0.3">
      <c r="A143" s="208"/>
      <c r="B143" s="227"/>
      <c r="C143" s="209"/>
      <c r="D143" s="46" t="s">
        <v>24</v>
      </c>
      <c r="E143" s="28">
        <v>4.4999999999999998E-2</v>
      </c>
      <c r="F143" s="28">
        <v>4.4999999999999998E-2</v>
      </c>
      <c r="G143" s="28">
        <v>90</v>
      </c>
      <c r="H143" s="28">
        <f t="shared" ref="H143:H144" si="7">E143*G143</f>
        <v>4.05</v>
      </c>
      <c r="I143" s="200"/>
      <c r="J143" s="200"/>
      <c r="K143" s="206"/>
      <c r="L143" s="206"/>
      <c r="M143" s="206"/>
      <c r="N143" s="206"/>
      <c r="O143" s="3"/>
    </row>
    <row r="144" spans="1:15" ht="12" customHeight="1" x14ac:dyDescent="0.3">
      <c r="A144" s="213"/>
      <c r="B144" s="228"/>
      <c r="C144" s="210"/>
      <c r="D144" s="46" t="s">
        <v>25</v>
      </c>
      <c r="E144" s="28">
        <v>3.0000000000000001E-3</v>
      </c>
      <c r="F144" s="28">
        <v>3.0000000000000001E-3</v>
      </c>
      <c r="G144" s="28">
        <v>67</v>
      </c>
      <c r="H144" s="28">
        <f t="shared" si="7"/>
        <v>0.20100000000000001</v>
      </c>
      <c r="I144" s="201"/>
      <c r="J144" s="201"/>
      <c r="K144" s="224"/>
      <c r="L144" s="224"/>
      <c r="M144" s="224"/>
      <c r="N144" s="224"/>
      <c r="O144" s="1"/>
    </row>
    <row r="145" spans="1:15" ht="12" customHeight="1" x14ac:dyDescent="0.3">
      <c r="A145" s="238">
        <v>2</v>
      </c>
      <c r="B145" s="222" t="s">
        <v>120</v>
      </c>
      <c r="C145" s="238">
        <v>200</v>
      </c>
      <c r="D145" s="46" t="s">
        <v>26</v>
      </c>
      <c r="E145" s="28">
        <v>2.0000000000000001E-4</v>
      </c>
      <c r="F145" s="28">
        <v>2.0000000000000001E-4</v>
      </c>
      <c r="G145" s="28">
        <v>800</v>
      </c>
      <c r="H145" s="28">
        <f t="shared" ref="H145:H183" si="8">E145*G145</f>
        <v>0.16</v>
      </c>
      <c r="I145" s="215">
        <v>0</v>
      </c>
      <c r="J145" s="215">
        <v>0</v>
      </c>
      <c r="K145" s="215">
        <v>9</v>
      </c>
      <c r="L145" s="215">
        <v>36</v>
      </c>
      <c r="M145" s="215">
        <v>412</v>
      </c>
      <c r="N145" s="215" t="s">
        <v>68</v>
      </c>
      <c r="O145" s="1"/>
    </row>
    <row r="146" spans="1:15" ht="12" customHeight="1" x14ac:dyDescent="0.3">
      <c r="A146" s="267"/>
      <c r="B146" s="253"/>
      <c r="C146" s="235"/>
      <c r="D146" s="46" t="s">
        <v>25</v>
      </c>
      <c r="E146" s="28">
        <v>0.01</v>
      </c>
      <c r="F146" s="28">
        <v>0.01</v>
      </c>
      <c r="G146" s="28">
        <v>67</v>
      </c>
      <c r="H146" s="28">
        <f t="shared" si="8"/>
        <v>0.67</v>
      </c>
      <c r="I146" s="247"/>
      <c r="J146" s="247"/>
      <c r="K146" s="247"/>
      <c r="L146" s="247"/>
      <c r="M146" s="247"/>
      <c r="N146" s="247"/>
      <c r="O146" s="1"/>
    </row>
    <row r="147" spans="1:15" ht="12" customHeight="1" x14ac:dyDescent="0.3">
      <c r="A147" s="238"/>
      <c r="B147" s="222" t="s">
        <v>27</v>
      </c>
      <c r="C147" s="79"/>
      <c r="D147" s="46"/>
      <c r="E147" s="28"/>
      <c r="F147" s="28"/>
      <c r="G147" s="28"/>
      <c r="H147" s="28"/>
      <c r="I147" s="220">
        <v>2.4500000000000002</v>
      </c>
      <c r="J147" s="220">
        <v>7.55</v>
      </c>
      <c r="K147" s="220">
        <v>14.62</v>
      </c>
      <c r="L147" s="220">
        <v>136</v>
      </c>
      <c r="M147" s="220">
        <v>1</v>
      </c>
      <c r="N147" s="220" t="s">
        <v>68</v>
      </c>
      <c r="O147" s="1"/>
    </row>
    <row r="148" spans="1:15" ht="12" customHeight="1" x14ac:dyDescent="0.3">
      <c r="A148" s="268"/>
      <c r="B148" s="274"/>
      <c r="C148" s="57">
        <v>30</v>
      </c>
      <c r="D148" s="46" t="s">
        <v>27</v>
      </c>
      <c r="E148" s="28">
        <v>0.03</v>
      </c>
      <c r="F148" s="28">
        <v>0.03</v>
      </c>
      <c r="G148" s="28">
        <v>55</v>
      </c>
      <c r="H148" s="28">
        <f t="shared" si="8"/>
        <v>1.65</v>
      </c>
      <c r="I148" s="233"/>
      <c r="J148" s="233"/>
      <c r="K148" s="233"/>
      <c r="L148" s="233"/>
      <c r="M148" s="233"/>
      <c r="N148" s="233"/>
      <c r="O148" s="1"/>
    </row>
    <row r="149" spans="1:15" s="5" customFormat="1" ht="12.75" customHeight="1" x14ac:dyDescent="0.3">
      <c r="A149" s="28"/>
      <c r="B149" s="29" t="s">
        <v>69</v>
      </c>
      <c r="C149" s="30">
        <f>SUM(C141:C148)</f>
        <v>430</v>
      </c>
      <c r="D149" s="46"/>
      <c r="E149" s="28"/>
      <c r="F149" s="28"/>
      <c r="G149" s="28"/>
      <c r="H149" s="28"/>
      <c r="I149" s="30">
        <f>SUM(I142:I148)</f>
        <v>11.23</v>
      </c>
      <c r="J149" s="30">
        <f>SUM(J142:J148)</f>
        <v>15.850000000000001</v>
      </c>
      <c r="K149" s="48">
        <f>SUM(K142:K148)</f>
        <v>68.88</v>
      </c>
      <c r="L149" s="30">
        <v>462.86</v>
      </c>
      <c r="M149" s="30"/>
      <c r="N149" s="30"/>
      <c r="O149" s="7"/>
    </row>
    <row r="150" spans="1:15" s="5" customFormat="1" ht="12.75" customHeight="1" x14ac:dyDescent="0.3">
      <c r="A150" s="28"/>
      <c r="B150" s="29" t="s">
        <v>149</v>
      </c>
      <c r="C150" s="30"/>
      <c r="D150" s="46"/>
      <c r="E150" s="28"/>
      <c r="F150" s="28"/>
      <c r="G150" s="28"/>
      <c r="H150" s="28"/>
      <c r="I150" s="30"/>
      <c r="J150" s="30"/>
      <c r="K150" s="48"/>
      <c r="L150" s="30"/>
      <c r="M150" s="30"/>
      <c r="N150" s="30"/>
      <c r="O150" s="7"/>
    </row>
    <row r="151" spans="1:15" ht="12.75" customHeight="1" x14ac:dyDescent="0.3">
      <c r="A151" s="28"/>
      <c r="B151" s="46" t="s">
        <v>150</v>
      </c>
      <c r="C151" s="28">
        <v>35</v>
      </c>
      <c r="D151" s="46" t="s">
        <v>151</v>
      </c>
      <c r="E151" s="28">
        <v>3.3000000000000002E-2</v>
      </c>
      <c r="F151" s="28">
        <v>3.3000000000000002E-2</v>
      </c>
      <c r="G151" s="28">
        <v>160</v>
      </c>
      <c r="H151" s="28">
        <f t="shared" si="8"/>
        <v>5.28</v>
      </c>
      <c r="I151" s="28"/>
      <c r="J151" s="28"/>
      <c r="K151" s="47"/>
      <c r="L151" s="28"/>
      <c r="M151" s="28"/>
      <c r="N151" s="28"/>
      <c r="O151" s="1"/>
    </row>
    <row r="152" spans="1:15" s="5" customFormat="1" ht="16.5" customHeight="1" x14ac:dyDescent="0.3">
      <c r="A152" s="28"/>
      <c r="B152" s="30" t="s">
        <v>52</v>
      </c>
      <c r="C152" s="30"/>
      <c r="D152" s="46"/>
      <c r="E152" s="28"/>
      <c r="F152" s="28"/>
      <c r="G152" s="28"/>
      <c r="H152" s="28"/>
      <c r="I152" s="30"/>
      <c r="J152" s="30"/>
      <c r="K152" s="48"/>
      <c r="L152" s="30"/>
      <c r="M152" s="30"/>
      <c r="N152" s="30"/>
      <c r="O152" s="7"/>
    </row>
    <row r="153" spans="1:15" ht="12" customHeight="1" x14ac:dyDescent="0.3">
      <c r="A153" s="275"/>
      <c r="B153" s="218" t="s">
        <v>90</v>
      </c>
      <c r="C153" s="208">
        <v>200</v>
      </c>
      <c r="D153" s="44" t="s">
        <v>47</v>
      </c>
      <c r="E153" s="45">
        <v>4.4999999999999998E-2</v>
      </c>
      <c r="F153" s="45">
        <v>4.2999999999999997E-2</v>
      </c>
      <c r="G153" s="45">
        <v>40</v>
      </c>
      <c r="H153" s="45">
        <f t="shared" si="8"/>
        <v>1.7999999999999998</v>
      </c>
      <c r="I153" s="282"/>
      <c r="J153" s="290"/>
      <c r="K153" s="290"/>
      <c r="L153" s="290"/>
      <c r="M153" s="290">
        <v>79</v>
      </c>
      <c r="N153" s="290" t="s">
        <v>68</v>
      </c>
      <c r="O153" s="1"/>
    </row>
    <row r="154" spans="1:15" ht="12" customHeight="1" x14ac:dyDescent="0.3">
      <c r="A154" s="275"/>
      <c r="B154" s="218"/>
      <c r="C154" s="208"/>
      <c r="D154" s="44" t="s">
        <v>38</v>
      </c>
      <c r="E154" s="45">
        <v>1.4999999999999999E-2</v>
      </c>
      <c r="F154" s="45">
        <v>1.4999999999999999E-2</v>
      </c>
      <c r="G154" s="45">
        <v>40</v>
      </c>
      <c r="H154" s="45">
        <f t="shared" si="8"/>
        <v>0.6</v>
      </c>
      <c r="I154" s="282"/>
      <c r="J154" s="290"/>
      <c r="K154" s="290"/>
      <c r="L154" s="290"/>
      <c r="M154" s="290"/>
      <c r="N154" s="290"/>
      <c r="O154" s="1"/>
    </row>
    <row r="155" spans="1:15" ht="12" customHeight="1" x14ac:dyDescent="0.3">
      <c r="A155" s="275"/>
      <c r="B155" s="218"/>
      <c r="C155" s="208"/>
      <c r="D155" s="44" t="s">
        <v>32</v>
      </c>
      <c r="E155" s="45">
        <v>3.0000000000000001E-3</v>
      </c>
      <c r="F155" s="45">
        <v>2E-3</v>
      </c>
      <c r="G155" s="45">
        <v>40</v>
      </c>
      <c r="H155" s="45">
        <f t="shared" si="8"/>
        <v>0.12</v>
      </c>
      <c r="I155" s="282"/>
      <c r="J155" s="290"/>
      <c r="K155" s="290"/>
      <c r="L155" s="290"/>
      <c r="M155" s="290"/>
      <c r="N155" s="290"/>
      <c r="O155" s="1"/>
    </row>
    <row r="156" spans="1:15" ht="12" customHeight="1" x14ac:dyDescent="0.3">
      <c r="A156" s="275"/>
      <c r="B156" s="218"/>
      <c r="C156" s="208"/>
      <c r="D156" s="44" t="s">
        <v>30</v>
      </c>
      <c r="E156" s="45">
        <v>3.0000000000000001E-3</v>
      </c>
      <c r="F156" s="45">
        <v>2E-3</v>
      </c>
      <c r="G156" s="45">
        <v>40</v>
      </c>
      <c r="H156" s="45">
        <f t="shared" si="8"/>
        <v>0.12</v>
      </c>
      <c r="I156" s="282"/>
      <c r="J156" s="290"/>
      <c r="K156" s="290"/>
      <c r="L156" s="290"/>
      <c r="M156" s="290"/>
      <c r="N156" s="290"/>
      <c r="O156" s="1"/>
    </row>
    <row r="157" spans="1:15" ht="12" customHeight="1" x14ac:dyDescent="0.3">
      <c r="A157" s="275"/>
      <c r="B157" s="218"/>
      <c r="C157" s="208"/>
      <c r="D157" s="44" t="s">
        <v>55</v>
      </c>
      <c r="E157" s="45">
        <v>3.0000000000000001E-3</v>
      </c>
      <c r="F157" s="45">
        <v>3.0000000000000001E-3</v>
      </c>
      <c r="G157" s="45">
        <v>313</v>
      </c>
      <c r="H157" s="45">
        <f t="shared" si="8"/>
        <v>0.93900000000000006</v>
      </c>
      <c r="I157" s="282"/>
      <c r="J157" s="290"/>
      <c r="K157" s="290"/>
      <c r="L157" s="290"/>
      <c r="M157" s="290"/>
      <c r="N157" s="290"/>
      <c r="O157" s="1"/>
    </row>
    <row r="158" spans="1:15" ht="12" customHeight="1" x14ac:dyDescent="0.3">
      <c r="A158" s="275"/>
      <c r="B158" s="218"/>
      <c r="C158" s="208"/>
      <c r="D158" s="44" t="s">
        <v>54</v>
      </c>
      <c r="E158" s="45">
        <v>2E-3</v>
      </c>
      <c r="F158" s="45">
        <v>2E-3</v>
      </c>
      <c r="G158" s="45">
        <v>357</v>
      </c>
      <c r="H158" s="45">
        <f t="shared" si="8"/>
        <v>0.71399999999999997</v>
      </c>
      <c r="I158" s="282"/>
      <c r="J158" s="290"/>
      <c r="K158" s="290"/>
      <c r="L158" s="290"/>
      <c r="M158" s="290"/>
      <c r="N158" s="290"/>
      <c r="O158" s="1"/>
    </row>
    <row r="159" spans="1:15" ht="12" customHeight="1" x14ac:dyDescent="0.3">
      <c r="A159" s="275"/>
      <c r="B159" s="218"/>
      <c r="C159" s="208"/>
      <c r="D159" s="44" t="s">
        <v>45</v>
      </c>
      <c r="E159" s="45">
        <v>2E-3</v>
      </c>
      <c r="F159" s="45">
        <v>2E-3</v>
      </c>
      <c r="G159" s="45">
        <v>160</v>
      </c>
      <c r="H159" s="45">
        <f t="shared" si="8"/>
        <v>0.32</v>
      </c>
      <c r="I159" s="282"/>
      <c r="J159" s="290"/>
      <c r="K159" s="290"/>
      <c r="L159" s="290"/>
      <c r="M159" s="290"/>
      <c r="N159" s="290"/>
      <c r="O159" s="1"/>
    </row>
    <row r="160" spans="1:15" ht="12" customHeight="1" x14ac:dyDescent="0.3">
      <c r="A160" s="276"/>
      <c r="B160" s="219"/>
      <c r="C160" s="213"/>
      <c r="D160" s="44" t="s">
        <v>91</v>
      </c>
      <c r="E160" s="45">
        <v>6.0000000000000001E-3</v>
      </c>
      <c r="F160" s="45">
        <v>5.0000000000000001E-3</v>
      </c>
      <c r="G160" s="28">
        <v>177</v>
      </c>
      <c r="H160" s="45">
        <f t="shared" si="8"/>
        <v>1.0620000000000001</v>
      </c>
      <c r="I160" s="283"/>
      <c r="J160" s="291"/>
      <c r="K160" s="291"/>
      <c r="L160" s="291"/>
      <c r="M160" s="291"/>
      <c r="N160" s="291"/>
      <c r="O160" s="1"/>
    </row>
    <row r="161" spans="1:15" ht="12" customHeight="1" x14ac:dyDescent="0.3">
      <c r="A161" s="237">
        <v>2</v>
      </c>
      <c r="B161" s="202" t="s">
        <v>92</v>
      </c>
      <c r="C161" s="207" t="s">
        <v>111</v>
      </c>
      <c r="D161" s="44" t="s">
        <v>93</v>
      </c>
      <c r="E161" s="45">
        <v>5.3999999999999999E-2</v>
      </c>
      <c r="F161" s="45">
        <v>0.05</v>
      </c>
      <c r="G161" s="45">
        <v>750</v>
      </c>
      <c r="H161" s="45">
        <f t="shared" si="8"/>
        <v>40.5</v>
      </c>
      <c r="I161" s="199">
        <v>6.2</v>
      </c>
      <c r="J161" s="199">
        <v>3.34</v>
      </c>
      <c r="K161" s="199">
        <v>2.79</v>
      </c>
      <c r="L161" s="199">
        <f>(I161+K161)*4 +J161*9</f>
        <v>66.02</v>
      </c>
      <c r="M161" s="199">
        <v>306</v>
      </c>
      <c r="N161" s="199" t="s">
        <v>68</v>
      </c>
      <c r="O161" s="1"/>
    </row>
    <row r="162" spans="1:15" ht="12" customHeight="1" x14ac:dyDescent="0.3">
      <c r="A162" s="275"/>
      <c r="B162" s="203"/>
      <c r="C162" s="208"/>
      <c r="D162" s="44" t="s">
        <v>32</v>
      </c>
      <c r="E162" s="45">
        <v>4.0000000000000001E-3</v>
      </c>
      <c r="F162" s="45">
        <v>3.0000000000000001E-3</v>
      </c>
      <c r="G162" s="45">
        <v>40</v>
      </c>
      <c r="H162" s="45">
        <f t="shared" si="8"/>
        <v>0.16</v>
      </c>
      <c r="I162" s="200"/>
      <c r="J162" s="200"/>
      <c r="K162" s="200"/>
      <c r="L162" s="200"/>
      <c r="M162" s="200"/>
      <c r="N162" s="200"/>
      <c r="O162" s="1"/>
    </row>
    <row r="163" spans="1:15" ht="12" customHeight="1" x14ac:dyDescent="0.3">
      <c r="A163" s="275"/>
      <c r="B163" s="203"/>
      <c r="C163" s="208"/>
      <c r="D163" s="44" t="s">
        <v>27</v>
      </c>
      <c r="E163" s="45">
        <v>0.01</v>
      </c>
      <c r="F163" s="45">
        <v>0.01</v>
      </c>
      <c r="G163" s="45">
        <v>55</v>
      </c>
      <c r="H163" s="45">
        <f t="shared" si="8"/>
        <v>0.55000000000000004</v>
      </c>
      <c r="I163" s="200"/>
      <c r="J163" s="200"/>
      <c r="K163" s="200"/>
      <c r="L163" s="200"/>
      <c r="M163" s="200"/>
      <c r="N163" s="200"/>
      <c r="O163" s="1"/>
    </row>
    <row r="164" spans="1:15" ht="12" customHeight="1" x14ac:dyDescent="0.3">
      <c r="A164" s="275"/>
      <c r="B164" s="203"/>
      <c r="C164" s="208"/>
      <c r="D164" s="44" t="s">
        <v>35</v>
      </c>
      <c r="E164" s="45">
        <v>5.0000000000000001E-3</v>
      </c>
      <c r="F164" s="45">
        <v>5.0000000000000001E-3</v>
      </c>
      <c r="G164" s="45">
        <v>120</v>
      </c>
      <c r="H164" s="45">
        <f t="shared" si="8"/>
        <v>0.6</v>
      </c>
      <c r="I164" s="200"/>
      <c r="J164" s="200"/>
      <c r="K164" s="200"/>
      <c r="L164" s="200"/>
      <c r="M164" s="200"/>
      <c r="N164" s="200"/>
      <c r="O164" s="1"/>
    </row>
    <row r="165" spans="1:15" ht="12" customHeight="1" x14ac:dyDescent="0.3">
      <c r="A165" s="275"/>
      <c r="B165" s="203"/>
      <c r="C165" s="208"/>
      <c r="D165" s="44" t="s">
        <v>87</v>
      </c>
      <c r="E165" s="45">
        <v>3.0000000000000001E-3</v>
      </c>
      <c r="F165" s="45">
        <v>3.0000000000000001E-3</v>
      </c>
      <c r="G165" s="45">
        <v>160</v>
      </c>
      <c r="H165" s="45">
        <f t="shared" ref="H165:H167" si="9">E165*G165</f>
        <v>0.48</v>
      </c>
      <c r="I165" s="200"/>
      <c r="J165" s="200"/>
      <c r="K165" s="200"/>
      <c r="L165" s="200"/>
      <c r="M165" s="200"/>
      <c r="N165" s="200"/>
      <c r="O165" s="1"/>
    </row>
    <row r="166" spans="1:15" ht="12" customHeight="1" x14ac:dyDescent="0.3">
      <c r="A166" s="275"/>
      <c r="B166" s="203"/>
      <c r="C166" s="208"/>
      <c r="D166" s="44" t="s">
        <v>54</v>
      </c>
      <c r="E166" s="45">
        <v>1E-3</v>
      </c>
      <c r="F166" s="45">
        <v>1E-3</v>
      </c>
      <c r="G166" s="45">
        <v>357</v>
      </c>
      <c r="H166" s="45">
        <f t="shared" si="9"/>
        <v>0.35699999999999998</v>
      </c>
      <c r="I166" s="200"/>
      <c r="J166" s="200"/>
      <c r="K166" s="200"/>
      <c r="L166" s="200"/>
      <c r="M166" s="200"/>
      <c r="N166" s="200"/>
      <c r="O166" s="1"/>
    </row>
    <row r="167" spans="1:15" ht="12" customHeight="1" x14ac:dyDescent="0.3">
      <c r="A167" s="275"/>
      <c r="B167" s="203"/>
      <c r="C167" s="208"/>
      <c r="D167" s="44" t="s">
        <v>37</v>
      </c>
      <c r="E167" s="45">
        <v>2E-3</v>
      </c>
      <c r="F167" s="45">
        <v>2E-3</v>
      </c>
      <c r="G167" s="45">
        <v>34</v>
      </c>
      <c r="H167" s="45">
        <f t="shared" si="9"/>
        <v>6.8000000000000005E-2</v>
      </c>
      <c r="I167" s="200"/>
      <c r="J167" s="200"/>
      <c r="K167" s="200"/>
      <c r="L167" s="200"/>
      <c r="M167" s="200"/>
      <c r="N167" s="200"/>
      <c r="O167" s="1"/>
    </row>
    <row r="168" spans="1:15" ht="12" customHeight="1" x14ac:dyDescent="0.3">
      <c r="A168" s="275"/>
      <c r="B168" s="203"/>
      <c r="C168" s="295"/>
      <c r="D168" s="44" t="s">
        <v>89</v>
      </c>
      <c r="E168" s="45">
        <v>0.02</v>
      </c>
      <c r="F168" s="45">
        <v>0.02</v>
      </c>
      <c r="G168" s="45">
        <v>65</v>
      </c>
      <c r="H168" s="45">
        <f t="shared" si="8"/>
        <v>1.3</v>
      </c>
      <c r="I168" s="292"/>
      <c r="J168" s="292"/>
      <c r="K168" s="292"/>
      <c r="L168" s="292"/>
      <c r="M168" s="292"/>
      <c r="N168" s="292"/>
      <c r="O168" s="1"/>
    </row>
    <row r="169" spans="1:15" ht="12" customHeight="1" x14ac:dyDescent="0.3">
      <c r="A169" s="237">
        <v>3</v>
      </c>
      <c r="B169" s="217" t="s">
        <v>19</v>
      </c>
      <c r="C169" s="237">
        <v>200</v>
      </c>
      <c r="D169" s="44" t="s">
        <v>39</v>
      </c>
      <c r="E169" s="45">
        <v>8.0000000000000002E-3</v>
      </c>
      <c r="F169" s="45">
        <v>7.0000000000000001E-3</v>
      </c>
      <c r="G169" s="45">
        <v>70</v>
      </c>
      <c r="H169" s="45">
        <f t="shared" si="8"/>
        <v>0.56000000000000005</v>
      </c>
      <c r="I169" s="281">
        <v>0.16</v>
      </c>
      <c r="J169" s="281">
        <v>0.16</v>
      </c>
      <c r="K169" s="281">
        <v>23.88</v>
      </c>
      <c r="L169" s="281">
        <f>(I169+K169)*4 +J169*9</f>
        <v>97.6</v>
      </c>
      <c r="M169" s="281">
        <v>390</v>
      </c>
      <c r="N169" s="296" t="s">
        <v>68</v>
      </c>
      <c r="O169" s="1"/>
    </row>
    <row r="170" spans="1:15" ht="12" customHeight="1" x14ac:dyDescent="0.3">
      <c r="A170" s="276"/>
      <c r="B170" s="293"/>
      <c r="C170" s="294"/>
      <c r="D170" s="44" t="s">
        <v>25</v>
      </c>
      <c r="E170" s="45">
        <v>0.01</v>
      </c>
      <c r="F170" s="45">
        <v>0.01</v>
      </c>
      <c r="G170" s="45">
        <v>67</v>
      </c>
      <c r="H170" s="45">
        <f t="shared" si="8"/>
        <v>0.67</v>
      </c>
      <c r="I170" s="291"/>
      <c r="J170" s="291"/>
      <c r="K170" s="291"/>
      <c r="L170" s="291"/>
      <c r="M170" s="291"/>
      <c r="N170" s="297"/>
      <c r="O170" s="1"/>
    </row>
    <row r="171" spans="1:15" ht="12" customHeight="1" x14ac:dyDescent="0.3">
      <c r="A171" s="82"/>
      <c r="B171" s="82" t="s">
        <v>17</v>
      </c>
      <c r="C171" s="45">
        <v>50</v>
      </c>
      <c r="D171" s="44" t="s">
        <v>27</v>
      </c>
      <c r="E171" s="45">
        <v>0.05</v>
      </c>
      <c r="F171" s="45">
        <v>0.05</v>
      </c>
      <c r="G171" s="45">
        <v>55</v>
      </c>
      <c r="H171" s="45">
        <f t="shared" si="8"/>
        <v>2.75</v>
      </c>
      <c r="I171" s="52">
        <v>4</v>
      </c>
      <c r="J171" s="52">
        <v>1.5</v>
      </c>
      <c r="K171" s="52">
        <v>25</v>
      </c>
      <c r="L171" s="52">
        <v>129.5</v>
      </c>
      <c r="M171" s="52">
        <v>200102</v>
      </c>
      <c r="N171" s="52" t="s">
        <v>68</v>
      </c>
      <c r="O171" s="1"/>
    </row>
    <row r="172" spans="1:15" s="5" customFormat="1" ht="12" customHeight="1" x14ac:dyDescent="0.3">
      <c r="A172" s="45"/>
      <c r="B172" s="83" t="s">
        <v>76</v>
      </c>
      <c r="C172" s="84">
        <f>SUM(C153:C171)</f>
        <v>450</v>
      </c>
      <c r="D172" s="44"/>
      <c r="E172" s="45"/>
      <c r="F172" s="45"/>
      <c r="G172" s="45"/>
      <c r="H172" s="45"/>
      <c r="I172" s="85">
        <f>SUM(I153:I171)</f>
        <v>10.36</v>
      </c>
      <c r="J172" s="85">
        <f>SUM(J153:J171)</f>
        <v>5</v>
      </c>
      <c r="K172" s="85">
        <f>SUM(K153:K171)</f>
        <v>51.67</v>
      </c>
      <c r="L172" s="85">
        <v>522.61400000000003</v>
      </c>
      <c r="M172" s="84"/>
      <c r="N172" s="84"/>
      <c r="O172" s="7"/>
    </row>
    <row r="173" spans="1:15" s="5" customFormat="1" ht="9" customHeight="1" x14ac:dyDescent="0.3">
      <c r="A173" s="45"/>
      <c r="B173" s="84" t="s">
        <v>20</v>
      </c>
      <c r="C173" s="84"/>
      <c r="D173" s="44"/>
      <c r="E173" s="45"/>
      <c r="F173" s="45"/>
      <c r="G173" s="45"/>
      <c r="H173" s="45"/>
      <c r="I173" s="85"/>
      <c r="J173" s="85"/>
      <c r="K173" s="85"/>
      <c r="L173" s="85"/>
      <c r="M173" s="84"/>
      <c r="N173" s="84"/>
      <c r="O173" s="7"/>
    </row>
    <row r="174" spans="1:15" ht="12" customHeight="1" x14ac:dyDescent="0.3">
      <c r="A174" s="237">
        <v>1</v>
      </c>
      <c r="B174" s="217" t="s">
        <v>157</v>
      </c>
      <c r="C174" s="237">
        <v>60</v>
      </c>
      <c r="D174" s="44" t="s">
        <v>37</v>
      </c>
      <c r="E174" s="45">
        <v>3.5000000000000003E-2</v>
      </c>
      <c r="F174" s="45">
        <v>3.5000000000000003E-2</v>
      </c>
      <c r="G174" s="45">
        <v>34</v>
      </c>
      <c r="H174" s="45">
        <f t="shared" ref="H174" si="10">E174*G174</f>
        <v>1.1900000000000002</v>
      </c>
      <c r="I174" s="52">
        <v>7.6</v>
      </c>
      <c r="J174" s="52">
        <v>3.89</v>
      </c>
      <c r="K174" s="52">
        <v>12</v>
      </c>
      <c r="L174" s="52">
        <v>113.41</v>
      </c>
      <c r="M174" s="52">
        <v>441</v>
      </c>
      <c r="N174" s="52" t="s">
        <v>68</v>
      </c>
      <c r="O174" s="1"/>
    </row>
    <row r="175" spans="1:15" ht="12" customHeight="1" x14ac:dyDescent="0.3">
      <c r="A175" s="275"/>
      <c r="B175" s="218"/>
      <c r="C175" s="275"/>
      <c r="D175" s="44" t="s">
        <v>49</v>
      </c>
      <c r="E175" s="45">
        <v>2.0000000000000001E-4</v>
      </c>
      <c r="F175" s="45">
        <v>2.0000000000000001E-4</v>
      </c>
      <c r="G175" s="45">
        <v>340</v>
      </c>
      <c r="H175" s="45">
        <f t="shared" si="8"/>
        <v>6.8000000000000005E-2</v>
      </c>
      <c r="I175" s="200"/>
      <c r="J175" s="292"/>
      <c r="K175" s="292"/>
      <c r="L175" s="292"/>
      <c r="M175" s="292"/>
      <c r="N175" s="292"/>
      <c r="O175" s="1"/>
    </row>
    <row r="176" spans="1:15" ht="12" customHeight="1" x14ac:dyDescent="0.3">
      <c r="A176" s="275"/>
      <c r="B176" s="218"/>
      <c r="C176" s="275"/>
      <c r="D176" s="44" t="s">
        <v>25</v>
      </c>
      <c r="E176" s="45">
        <v>3.0000000000000001E-3</v>
      </c>
      <c r="F176" s="45">
        <v>3.0000000000000001E-3</v>
      </c>
      <c r="G176" s="45">
        <v>67</v>
      </c>
      <c r="H176" s="45">
        <f t="shared" si="8"/>
        <v>0.20100000000000001</v>
      </c>
      <c r="I176" s="200"/>
      <c r="J176" s="292"/>
      <c r="K176" s="292"/>
      <c r="L176" s="292"/>
      <c r="M176" s="292"/>
      <c r="N176" s="292"/>
      <c r="O176" s="1"/>
    </row>
    <row r="177" spans="1:15" ht="12" customHeight="1" x14ac:dyDescent="0.3">
      <c r="A177" s="275"/>
      <c r="B177" s="218"/>
      <c r="C177" s="275"/>
      <c r="D177" s="44" t="s">
        <v>50</v>
      </c>
      <c r="E177" s="45">
        <v>4.0000000000000001E-3</v>
      </c>
      <c r="F177" s="45">
        <v>4.0000000000000001E-3</v>
      </c>
      <c r="G177" s="45">
        <v>160</v>
      </c>
      <c r="H177" s="45">
        <f t="shared" si="8"/>
        <v>0.64</v>
      </c>
      <c r="I177" s="200"/>
      <c r="J177" s="292"/>
      <c r="K177" s="292"/>
      <c r="L177" s="292"/>
      <c r="M177" s="292"/>
      <c r="N177" s="292"/>
      <c r="O177" s="1"/>
    </row>
    <row r="178" spans="1:15" ht="12" customHeight="1" x14ac:dyDescent="0.3">
      <c r="A178" s="275"/>
      <c r="B178" s="218"/>
      <c r="C178" s="275"/>
      <c r="D178" s="44" t="s">
        <v>61</v>
      </c>
      <c r="E178" s="45">
        <v>5.0000000000000001E-3</v>
      </c>
      <c r="F178" s="45">
        <v>5.0000000000000001E-3</v>
      </c>
      <c r="G178" s="45">
        <v>120</v>
      </c>
      <c r="H178" s="45">
        <f t="shared" si="8"/>
        <v>0.6</v>
      </c>
      <c r="I178" s="200"/>
      <c r="J178" s="292"/>
      <c r="K178" s="292"/>
      <c r="L178" s="292"/>
      <c r="M178" s="292"/>
      <c r="N178" s="292"/>
      <c r="O178" s="1"/>
    </row>
    <row r="179" spans="1:15" ht="12" customHeight="1" x14ac:dyDescent="0.3">
      <c r="A179" s="275"/>
      <c r="B179" s="218"/>
      <c r="C179" s="275"/>
      <c r="D179" s="44" t="s">
        <v>45</v>
      </c>
      <c r="E179" s="45">
        <v>3.0000000000000001E-3</v>
      </c>
      <c r="F179" s="45">
        <v>3.0000000000000001E-3</v>
      </c>
      <c r="G179" s="45">
        <v>160</v>
      </c>
      <c r="H179" s="45">
        <f t="shared" si="8"/>
        <v>0.48</v>
      </c>
      <c r="I179" s="200"/>
      <c r="J179" s="292"/>
      <c r="K179" s="292"/>
      <c r="L179" s="292"/>
      <c r="M179" s="292"/>
      <c r="N179" s="292"/>
      <c r="O179" s="1"/>
    </row>
    <row r="180" spans="1:15" ht="12" customHeight="1" x14ac:dyDescent="0.3">
      <c r="A180" s="276"/>
      <c r="B180" s="219"/>
      <c r="C180" s="276"/>
      <c r="D180" s="44" t="s">
        <v>24</v>
      </c>
      <c r="E180" s="45">
        <v>0.01</v>
      </c>
      <c r="F180" s="45">
        <v>0.01</v>
      </c>
      <c r="G180" s="45">
        <v>90</v>
      </c>
      <c r="H180" s="45">
        <f t="shared" si="8"/>
        <v>0.9</v>
      </c>
      <c r="I180" s="201"/>
      <c r="J180" s="298"/>
      <c r="K180" s="298"/>
      <c r="L180" s="298"/>
      <c r="M180" s="298"/>
      <c r="N180" s="298"/>
      <c r="O180" s="1"/>
    </row>
    <row r="181" spans="1:15" ht="12" customHeight="1" x14ac:dyDescent="0.3">
      <c r="A181" s="275"/>
      <c r="B181" s="218" t="s">
        <v>81</v>
      </c>
      <c r="C181" s="275"/>
      <c r="D181" s="44" t="s">
        <v>26</v>
      </c>
      <c r="E181" s="45">
        <v>2.0000000000000001E-4</v>
      </c>
      <c r="F181" s="45">
        <v>2.0000000000000001E-4</v>
      </c>
      <c r="G181" s="45">
        <v>800</v>
      </c>
      <c r="H181" s="45">
        <f t="shared" si="8"/>
        <v>0.16</v>
      </c>
      <c r="I181" s="200"/>
      <c r="J181" s="292"/>
      <c r="K181" s="292"/>
      <c r="L181" s="282"/>
      <c r="M181" s="282"/>
      <c r="N181" s="208"/>
      <c r="O181" s="1"/>
    </row>
    <row r="182" spans="1:15" ht="12" customHeight="1" x14ac:dyDescent="0.3">
      <c r="A182" s="276"/>
      <c r="B182" s="219"/>
      <c r="C182" s="276"/>
      <c r="D182" s="44" t="s">
        <v>25</v>
      </c>
      <c r="E182" s="45">
        <v>0.01</v>
      </c>
      <c r="F182" s="45">
        <v>0.01</v>
      </c>
      <c r="G182" s="45">
        <v>67</v>
      </c>
      <c r="H182" s="45">
        <f t="shared" si="8"/>
        <v>0.67</v>
      </c>
      <c r="I182" s="201"/>
      <c r="J182" s="298"/>
      <c r="K182" s="298"/>
      <c r="L182" s="283"/>
      <c r="M182" s="283"/>
      <c r="N182" s="213"/>
      <c r="O182" s="1"/>
    </row>
    <row r="183" spans="1:15" ht="12" customHeight="1" x14ac:dyDescent="0.3">
      <c r="A183" s="82"/>
      <c r="B183" s="82" t="s">
        <v>41</v>
      </c>
      <c r="C183" s="86">
        <v>5</v>
      </c>
      <c r="D183" s="83"/>
      <c r="E183" s="45">
        <v>5.0000000000000001E-3</v>
      </c>
      <c r="F183" s="45">
        <v>5.0000000000000001E-3</v>
      </c>
      <c r="G183" s="45">
        <v>22</v>
      </c>
      <c r="H183" s="45">
        <f t="shared" si="8"/>
        <v>0.11</v>
      </c>
      <c r="I183" s="52">
        <v>0</v>
      </c>
      <c r="J183" s="52">
        <v>0</v>
      </c>
      <c r="K183" s="52">
        <v>0</v>
      </c>
      <c r="L183" s="52">
        <v>0</v>
      </c>
      <c r="M183" s="52">
        <v>0</v>
      </c>
      <c r="N183" s="45"/>
      <c r="O183" s="1"/>
    </row>
    <row r="184" spans="1:15" s="7" customFormat="1" ht="13.5" customHeight="1" x14ac:dyDescent="0.25">
      <c r="A184" s="84"/>
      <c r="B184" s="83" t="s">
        <v>71</v>
      </c>
      <c r="C184" s="84">
        <v>260</v>
      </c>
      <c r="D184" s="44"/>
      <c r="E184" s="45"/>
      <c r="F184" s="45"/>
      <c r="G184" s="45"/>
      <c r="H184" s="87"/>
      <c r="I184" s="85">
        <f>SUM(I174:I183)</f>
        <v>7.6</v>
      </c>
      <c r="J184" s="85">
        <f>SUM(J174:J183)</f>
        <v>3.89</v>
      </c>
      <c r="K184" s="85">
        <f>SUM(K174:K183)</f>
        <v>12</v>
      </c>
      <c r="L184" s="85">
        <f>SUM(L174:L183)</f>
        <v>113.41</v>
      </c>
      <c r="M184" s="84"/>
      <c r="N184" s="84"/>
    </row>
    <row r="185" spans="1:15" s="1" customFormat="1" ht="11.25" customHeight="1" x14ac:dyDescent="0.25">
      <c r="A185" s="30"/>
      <c r="B185" s="83" t="s">
        <v>21</v>
      </c>
      <c r="C185" s="83"/>
      <c r="D185" s="50"/>
      <c r="E185" s="51"/>
      <c r="F185" s="51"/>
      <c r="G185" s="51"/>
      <c r="H185" s="87">
        <f>SUM(H142:H184)</f>
        <v>71.799999999999983</v>
      </c>
      <c r="I185" s="85">
        <v>39.710999999999999</v>
      </c>
      <c r="J185" s="85">
        <v>27.911000000000001</v>
      </c>
      <c r="K185" s="85">
        <v>208.97</v>
      </c>
      <c r="L185" s="85">
        <v>1245.9190000000001</v>
      </c>
      <c r="M185" s="45"/>
      <c r="N185" s="45"/>
    </row>
    <row r="186" spans="1:15" s="1" customFormat="1" ht="12.75" customHeight="1" x14ac:dyDescent="0.25">
      <c r="A186" s="34"/>
      <c r="B186" s="17" t="s">
        <v>74</v>
      </c>
      <c r="C186" s="34"/>
      <c r="D186" s="35"/>
      <c r="E186" s="35"/>
      <c r="F186" s="35"/>
      <c r="G186" s="35"/>
      <c r="H186" s="35"/>
      <c r="I186" s="34"/>
      <c r="J186" s="34"/>
      <c r="K186" s="34"/>
      <c r="L186" s="34"/>
      <c r="M186" s="34"/>
      <c r="N186" s="34"/>
    </row>
    <row r="187" spans="1:15" ht="30" customHeight="1" x14ac:dyDescent="0.3">
      <c r="A187" s="254" t="s">
        <v>0</v>
      </c>
      <c r="B187" s="248" t="s">
        <v>13</v>
      </c>
      <c r="C187" s="254" t="s">
        <v>106</v>
      </c>
      <c r="D187" s="40" t="s">
        <v>2</v>
      </c>
      <c r="E187" s="40" t="s">
        <v>3</v>
      </c>
      <c r="F187" s="40" t="s">
        <v>4</v>
      </c>
      <c r="G187" s="43" t="s">
        <v>5</v>
      </c>
      <c r="H187" s="40" t="s">
        <v>6</v>
      </c>
      <c r="I187" s="88" t="s">
        <v>7</v>
      </c>
      <c r="J187" s="88" t="s">
        <v>8</v>
      </c>
      <c r="K187" s="88" t="s">
        <v>9</v>
      </c>
      <c r="L187" s="88" t="s">
        <v>10</v>
      </c>
      <c r="M187" s="88" t="s">
        <v>11</v>
      </c>
      <c r="N187" s="88" t="s">
        <v>12</v>
      </c>
      <c r="O187" s="1"/>
    </row>
    <row r="188" spans="1:15" s="5" customFormat="1" ht="15.75" customHeight="1" x14ac:dyDescent="0.3">
      <c r="A188" s="255"/>
      <c r="B188" s="318"/>
      <c r="C188" s="255"/>
      <c r="D188" s="89"/>
      <c r="E188" s="88" t="s">
        <v>14</v>
      </c>
      <c r="F188" s="88" t="s">
        <v>14</v>
      </c>
      <c r="G188" s="90" t="s">
        <v>15</v>
      </c>
      <c r="H188" s="88" t="s">
        <v>16</v>
      </c>
      <c r="I188" s="40" t="s">
        <v>14</v>
      </c>
      <c r="J188" s="40" t="s">
        <v>14</v>
      </c>
      <c r="K188" s="40" t="s">
        <v>14</v>
      </c>
      <c r="L188" s="40" t="s">
        <v>14</v>
      </c>
      <c r="M188" s="88"/>
      <c r="N188" s="88"/>
      <c r="O188" s="7"/>
    </row>
    <row r="189" spans="1:15" s="7" customFormat="1" ht="12" customHeight="1" x14ac:dyDescent="0.25">
      <c r="A189" s="238">
        <v>1</v>
      </c>
      <c r="B189" s="222" t="s">
        <v>63</v>
      </c>
      <c r="C189" s="220">
        <v>60</v>
      </c>
      <c r="D189" s="46" t="s">
        <v>35</v>
      </c>
      <c r="E189" s="28">
        <v>0.03</v>
      </c>
      <c r="F189" s="28">
        <v>0.03</v>
      </c>
      <c r="G189" s="28">
        <v>120</v>
      </c>
      <c r="H189" s="28">
        <f t="shared" ref="H189:H190" si="11">E189*G189</f>
        <v>3.5999999999999996</v>
      </c>
      <c r="I189" s="215">
        <v>6.6779999999999999</v>
      </c>
      <c r="J189" s="215">
        <v>7.1459999999999999</v>
      </c>
      <c r="K189" s="215">
        <v>26.603999999999999</v>
      </c>
      <c r="L189" s="215">
        <v>197.44199999999998</v>
      </c>
      <c r="M189" s="215">
        <v>229</v>
      </c>
      <c r="N189" s="215" t="s">
        <v>68</v>
      </c>
    </row>
    <row r="190" spans="1:15" s="1" customFormat="1" ht="13.2" x14ac:dyDescent="0.25">
      <c r="A190" s="267"/>
      <c r="B190" s="223"/>
      <c r="C190" s="221"/>
      <c r="D190" s="46" t="s">
        <v>24</v>
      </c>
      <c r="E190" s="28">
        <v>0.02</v>
      </c>
      <c r="F190" s="28">
        <v>0.02</v>
      </c>
      <c r="G190" s="28">
        <v>90</v>
      </c>
      <c r="H190" s="28">
        <f t="shared" si="11"/>
        <v>1.8</v>
      </c>
      <c r="I190" s="247"/>
      <c r="J190" s="247"/>
      <c r="K190" s="247"/>
      <c r="L190" s="247"/>
      <c r="M190" s="247"/>
      <c r="N190" s="247"/>
    </row>
    <row r="191" spans="1:15" s="1" customFormat="1" ht="13.2" x14ac:dyDescent="0.25">
      <c r="A191" s="267"/>
      <c r="B191" s="223"/>
      <c r="C191" s="221"/>
      <c r="D191" s="46" t="s">
        <v>37</v>
      </c>
      <c r="E191" s="28">
        <v>1E-3</v>
      </c>
      <c r="F191" s="28">
        <v>1E-3</v>
      </c>
      <c r="G191" s="28">
        <v>34</v>
      </c>
      <c r="H191" s="28">
        <f t="shared" ref="H191:H225" si="12">E191*G191</f>
        <v>3.4000000000000002E-2</v>
      </c>
      <c r="I191" s="247"/>
      <c r="J191" s="247"/>
      <c r="K191" s="247"/>
      <c r="L191" s="247"/>
      <c r="M191" s="247"/>
      <c r="N191" s="247"/>
    </row>
    <row r="192" spans="1:15" s="1" customFormat="1" ht="13.2" x14ac:dyDescent="0.25">
      <c r="A192" s="268"/>
      <c r="B192" s="274"/>
      <c r="C192" s="233"/>
      <c r="D192" s="46" t="s">
        <v>45</v>
      </c>
      <c r="E192" s="28">
        <v>2E-3</v>
      </c>
      <c r="F192" s="28">
        <v>2E-3</v>
      </c>
      <c r="G192" s="28">
        <v>160</v>
      </c>
      <c r="H192" s="28">
        <f t="shared" si="12"/>
        <v>0.32</v>
      </c>
      <c r="I192" s="216"/>
      <c r="J192" s="216"/>
      <c r="K192" s="216"/>
      <c r="L192" s="216"/>
      <c r="M192" s="216"/>
      <c r="N192" s="216"/>
    </row>
    <row r="193" spans="1:14" s="1" customFormat="1" ht="12" customHeight="1" x14ac:dyDescent="0.25">
      <c r="A193" s="220">
        <v>2</v>
      </c>
      <c r="B193" s="225" t="s">
        <v>135</v>
      </c>
      <c r="C193" s="238">
        <v>200</v>
      </c>
      <c r="D193" s="46" t="s">
        <v>25</v>
      </c>
      <c r="E193" s="28">
        <v>0.01</v>
      </c>
      <c r="F193" s="28">
        <v>0.01</v>
      </c>
      <c r="G193" s="28">
        <v>67</v>
      </c>
      <c r="H193" s="28">
        <f t="shared" si="12"/>
        <v>0.67</v>
      </c>
      <c r="I193" s="215">
        <v>3.42</v>
      </c>
      <c r="J193" s="215">
        <v>3.06</v>
      </c>
      <c r="K193" s="215">
        <v>17.532</v>
      </c>
      <c r="L193" s="215">
        <v>111.34799999999998</v>
      </c>
      <c r="M193" s="215">
        <v>414</v>
      </c>
      <c r="N193" s="215" t="s">
        <v>68</v>
      </c>
    </row>
    <row r="194" spans="1:14" s="1" customFormat="1" ht="12" customHeight="1" x14ac:dyDescent="0.25">
      <c r="A194" s="221"/>
      <c r="B194" s="230"/>
      <c r="C194" s="267"/>
      <c r="D194" s="46" t="s">
        <v>24</v>
      </c>
      <c r="E194" s="28">
        <v>0.04</v>
      </c>
      <c r="F194" s="28">
        <v>0.04</v>
      </c>
      <c r="G194" s="28">
        <v>90</v>
      </c>
      <c r="H194" s="28">
        <f t="shared" si="12"/>
        <v>3.6</v>
      </c>
      <c r="I194" s="247"/>
      <c r="J194" s="247"/>
      <c r="K194" s="247"/>
      <c r="L194" s="247"/>
      <c r="M194" s="247"/>
      <c r="N194" s="247"/>
    </row>
    <row r="195" spans="1:14" s="1" customFormat="1" ht="12" customHeight="1" x14ac:dyDescent="0.25">
      <c r="A195" s="233"/>
      <c r="B195" s="226"/>
      <c r="C195" s="268"/>
      <c r="D195" s="44" t="s">
        <v>96</v>
      </c>
      <c r="E195" s="28">
        <v>2.0000000000000001E-4</v>
      </c>
      <c r="F195" s="28">
        <v>2.0000000000000001E-4</v>
      </c>
      <c r="G195" s="28">
        <v>550</v>
      </c>
      <c r="H195" s="45">
        <f t="shared" si="12"/>
        <v>0.11</v>
      </c>
      <c r="I195" s="216"/>
      <c r="J195" s="216"/>
      <c r="K195" s="216"/>
      <c r="L195" s="216"/>
      <c r="M195" s="216"/>
      <c r="N195" s="216"/>
    </row>
    <row r="196" spans="1:14" s="3" customFormat="1" ht="12" customHeight="1" x14ac:dyDescent="0.25">
      <c r="A196" s="237">
        <v>3</v>
      </c>
      <c r="B196" s="217" t="s">
        <v>17</v>
      </c>
      <c r="C196" s="237">
        <v>30</v>
      </c>
      <c r="D196" s="46"/>
      <c r="E196" s="28"/>
      <c r="F196" s="28"/>
      <c r="G196" s="28"/>
      <c r="H196" s="28"/>
      <c r="I196" s="281">
        <v>4.7300000000000004</v>
      </c>
      <c r="J196" s="281">
        <v>6.88</v>
      </c>
      <c r="K196" s="281">
        <v>14.56</v>
      </c>
      <c r="L196" s="281">
        <v>156</v>
      </c>
      <c r="M196" s="281">
        <v>3</v>
      </c>
      <c r="N196" s="205" t="s">
        <v>68</v>
      </c>
    </row>
    <row r="197" spans="1:14" s="3" customFormat="1" ht="12" customHeight="1" x14ac:dyDescent="0.25">
      <c r="A197" s="276"/>
      <c r="B197" s="219"/>
      <c r="C197" s="276"/>
      <c r="D197" s="46" t="s">
        <v>27</v>
      </c>
      <c r="E197" s="28">
        <v>0.03</v>
      </c>
      <c r="F197" s="28">
        <v>0.03</v>
      </c>
      <c r="G197" s="28">
        <v>55</v>
      </c>
      <c r="H197" s="28">
        <f>E197*G197</f>
        <v>1.65</v>
      </c>
      <c r="I197" s="283"/>
      <c r="J197" s="283"/>
      <c r="K197" s="283"/>
      <c r="L197" s="283"/>
      <c r="M197" s="283"/>
      <c r="N197" s="214"/>
    </row>
    <row r="198" spans="1:14" s="1" customFormat="1" ht="12" customHeight="1" x14ac:dyDescent="0.25">
      <c r="A198" s="45"/>
      <c r="B198" s="29" t="s">
        <v>69</v>
      </c>
      <c r="C198" s="30">
        <f>SUM(C187:C197)</f>
        <v>290</v>
      </c>
      <c r="D198" s="46"/>
      <c r="E198" s="30"/>
      <c r="F198" s="30"/>
      <c r="G198" s="30"/>
      <c r="H198" s="28"/>
      <c r="I198" s="62">
        <f>I189+I193+I196</f>
        <v>14.827999999999999</v>
      </c>
      <c r="J198" s="62">
        <f>J189+J193+J196</f>
        <v>17.085999999999999</v>
      </c>
      <c r="K198" s="62">
        <f>K189+K193+K196</f>
        <v>58.695999999999998</v>
      </c>
      <c r="L198" s="62">
        <f>L189+L193+L196</f>
        <v>464.78999999999996</v>
      </c>
      <c r="M198" s="28"/>
      <c r="N198" s="28"/>
    </row>
    <row r="199" spans="1:14" s="1" customFormat="1" ht="12" customHeight="1" x14ac:dyDescent="0.25">
      <c r="A199" s="45"/>
      <c r="B199" s="29" t="s">
        <v>149</v>
      </c>
      <c r="C199" s="30"/>
      <c r="D199" s="46"/>
      <c r="E199" s="30"/>
      <c r="F199" s="30"/>
      <c r="G199" s="30"/>
      <c r="H199" s="28"/>
      <c r="I199" s="78"/>
      <c r="J199" s="78"/>
      <c r="K199" s="78"/>
      <c r="L199" s="78"/>
      <c r="M199" s="75"/>
      <c r="N199" s="75"/>
    </row>
    <row r="200" spans="1:14" s="1" customFormat="1" ht="12" customHeight="1" x14ac:dyDescent="0.25">
      <c r="A200" s="45"/>
      <c r="B200" s="46" t="s">
        <v>150</v>
      </c>
      <c r="C200" s="28">
        <v>35</v>
      </c>
      <c r="D200" s="46" t="s">
        <v>151</v>
      </c>
      <c r="E200" s="28">
        <v>3.3000000000000002E-2</v>
      </c>
      <c r="F200" s="28">
        <v>3.3000000000000002E-2</v>
      </c>
      <c r="G200" s="28">
        <v>160</v>
      </c>
      <c r="H200" s="28">
        <f t="shared" ref="H200" si="13">E200*G200</f>
        <v>5.28</v>
      </c>
      <c r="I200" s="78"/>
      <c r="J200" s="78"/>
      <c r="K200" s="78"/>
      <c r="L200" s="78"/>
      <c r="M200" s="75"/>
      <c r="N200" s="75"/>
    </row>
    <row r="201" spans="1:14" s="1" customFormat="1" ht="12" customHeight="1" x14ac:dyDescent="0.25">
      <c r="A201" s="45"/>
      <c r="B201" s="30" t="s">
        <v>52</v>
      </c>
      <c r="C201" s="30"/>
      <c r="D201" s="46"/>
      <c r="E201" s="30"/>
      <c r="F201" s="30"/>
      <c r="G201" s="30"/>
      <c r="H201" s="30"/>
      <c r="I201" s="78"/>
      <c r="J201" s="78"/>
      <c r="K201" s="78"/>
      <c r="L201" s="78"/>
      <c r="M201" s="75"/>
      <c r="N201" s="75"/>
    </row>
    <row r="202" spans="1:14" s="1" customFormat="1" ht="12" customHeight="1" x14ac:dyDescent="0.25">
      <c r="A202" s="238">
        <v>1</v>
      </c>
      <c r="B202" s="222" t="s">
        <v>97</v>
      </c>
      <c r="C202" s="238">
        <v>200</v>
      </c>
      <c r="D202" s="46" t="s">
        <v>47</v>
      </c>
      <c r="E202" s="28">
        <v>4.4999999999999998E-2</v>
      </c>
      <c r="F202" s="28">
        <v>4.2999999999999997E-2</v>
      </c>
      <c r="G202" s="28">
        <v>40</v>
      </c>
      <c r="H202" s="28">
        <f t="shared" si="12"/>
        <v>1.7999999999999998</v>
      </c>
      <c r="I202" s="215">
        <v>1.476</v>
      </c>
      <c r="J202" s="215">
        <v>2.7360000000000002</v>
      </c>
      <c r="K202" s="215">
        <v>9.1080000000000005</v>
      </c>
      <c r="L202" s="215">
        <v>111.08</v>
      </c>
      <c r="M202" s="215">
        <v>110101</v>
      </c>
      <c r="N202" s="215" t="s">
        <v>68</v>
      </c>
    </row>
    <row r="203" spans="1:14" s="1" customFormat="1" ht="12" customHeight="1" x14ac:dyDescent="0.25">
      <c r="A203" s="267"/>
      <c r="B203" s="253"/>
      <c r="C203" s="235"/>
      <c r="D203" s="46" t="s">
        <v>32</v>
      </c>
      <c r="E203" s="28">
        <v>3.0000000000000001E-3</v>
      </c>
      <c r="F203" s="28">
        <v>2E-3</v>
      </c>
      <c r="G203" s="28">
        <v>40</v>
      </c>
      <c r="H203" s="28">
        <f t="shared" si="12"/>
        <v>0.12</v>
      </c>
      <c r="I203" s="247"/>
      <c r="J203" s="247"/>
      <c r="K203" s="247"/>
      <c r="L203" s="247"/>
      <c r="M203" s="247"/>
      <c r="N203" s="247"/>
    </row>
    <row r="204" spans="1:14" s="1" customFormat="1" ht="12" customHeight="1" x14ac:dyDescent="0.25">
      <c r="A204" s="267"/>
      <c r="B204" s="253"/>
      <c r="C204" s="235"/>
      <c r="D204" s="46" t="s">
        <v>30</v>
      </c>
      <c r="E204" s="28">
        <v>8.0000000000000002E-3</v>
      </c>
      <c r="F204" s="28">
        <v>6.0000000000000001E-3</v>
      </c>
      <c r="G204" s="28">
        <v>40</v>
      </c>
      <c r="H204" s="28">
        <f t="shared" si="12"/>
        <v>0.32</v>
      </c>
      <c r="I204" s="247"/>
      <c r="J204" s="247"/>
      <c r="K204" s="247"/>
      <c r="L204" s="247"/>
      <c r="M204" s="247"/>
      <c r="N204" s="247"/>
    </row>
    <row r="205" spans="1:14" s="1" customFormat="1" ht="12" customHeight="1" x14ac:dyDescent="0.25">
      <c r="A205" s="267"/>
      <c r="B205" s="253"/>
      <c r="C205" s="235"/>
      <c r="D205" s="46" t="s">
        <v>87</v>
      </c>
      <c r="E205" s="28">
        <v>2E-3</v>
      </c>
      <c r="F205" s="28">
        <v>2E-3</v>
      </c>
      <c r="G205" s="28">
        <v>160</v>
      </c>
      <c r="H205" s="28">
        <f t="shared" si="12"/>
        <v>0.32</v>
      </c>
      <c r="I205" s="247"/>
      <c r="J205" s="247"/>
      <c r="K205" s="247"/>
      <c r="L205" s="247"/>
      <c r="M205" s="247"/>
      <c r="N205" s="247"/>
    </row>
    <row r="206" spans="1:14" s="1" customFormat="1" ht="12" customHeight="1" x14ac:dyDescent="0.25">
      <c r="A206" s="267"/>
      <c r="B206" s="253"/>
      <c r="C206" s="235"/>
      <c r="D206" s="44" t="s">
        <v>31</v>
      </c>
      <c r="E206" s="45">
        <v>2.5000000000000001E-2</v>
      </c>
      <c r="F206" s="45">
        <v>2.3E-2</v>
      </c>
      <c r="G206" s="45">
        <v>40</v>
      </c>
      <c r="H206" s="45">
        <f t="shared" si="12"/>
        <v>1</v>
      </c>
      <c r="I206" s="247"/>
      <c r="J206" s="247"/>
      <c r="K206" s="247"/>
      <c r="L206" s="247"/>
      <c r="M206" s="247"/>
      <c r="N206" s="247"/>
    </row>
    <row r="207" spans="1:14" s="1" customFormat="1" ht="12" customHeight="1" x14ac:dyDescent="0.25">
      <c r="A207" s="267"/>
      <c r="B207" s="253"/>
      <c r="C207" s="235"/>
      <c r="D207" s="44" t="s">
        <v>28</v>
      </c>
      <c r="E207" s="45">
        <v>0.03</v>
      </c>
      <c r="F207" s="45">
        <v>2.8000000000000001E-2</v>
      </c>
      <c r="G207" s="45">
        <v>30</v>
      </c>
      <c r="H207" s="45">
        <f t="shared" si="12"/>
        <v>0.89999999999999991</v>
      </c>
      <c r="I207" s="247"/>
      <c r="J207" s="247"/>
      <c r="K207" s="247"/>
      <c r="L207" s="247"/>
      <c r="M207" s="247"/>
      <c r="N207" s="247"/>
    </row>
    <row r="208" spans="1:14" s="1" customFormat="1" ht="12" customHeight="1" x14ac:dyDescent="0.25">
      <c r="A208" s="268"/>
      <c r="B208" s="266"/>
      <c r="C208" s="236"/>
      <c r="D208" s="44" t="s">
        <v>55</v>
      </c>
      <c r="E208" s="92">
        <v>3.0000000000000001E-3</v>
      </c>
      <c r="F208" s="45">
        <v>3.0000000000000001E-3</v>
      </c>
      <c r="G208" s="45">
        <v>313</v>
      </c>
      <c r="H208" s="45">
        <f t="shared" si="12"/>
        <v>0.93900000000000006</v>
      </c>
      <c r="I208" s="216"/>
      <c r="J208" s="216"/>
      <c r="K208" s="216"/>
      <c r="L208" s="216"/>
      <c r="M208" s="216"/>
      <c r="N208" s="216"/>
    </row>
    <row r="209" spans="1:14" s="3" customFormat="1" ht="12" customHeight="1" x14ac:dyDescent="0.25">
      <c r="A209" s="237">
        <v>2</v>
      </c>
      <c r="B209" s="217" t="s">
        <v>145</v>
      </c>
      <c r="C209" s="237" t="s">
        <v>116</v>
      </c>
      <c r="D209" s="44" t="s">
        <v>144</v>
      </c>
      <c r="E209" s="45">
        <v>5.8000000000000003E-2</v>
      </c>
      <c r="F209" s="45">
        <v>5.5E-2</v>
      </c>
      <c r="G209" s="45">
        <v>440</v>
      </c>
      <c r="H209" s="45">
        <f t="shared" si="12"/>
        <v>25.52</v>
      </c>
      <c r="I209" s="281">
        <v>4.7</v>
      </c>
      <c r="J209" s="199">
        <v>4.5199999999999996</v>
      </c>
      <c r="K209" s="199">
        <v>5.15</v>
      </c>
      <c r="L209" s="199">
        <v>168.12</v>
      </c>
      <c r="M209" s="199">
        <v>304</v>
      </c>
      <c r="N209" s="199" t="s">
        <v>68</v>
      </c>
    </row>
    <row r="210" spans="1:14" s="3" customFormat="1" ht="12" customHeight="1" x14ac:dyDescent="0.25">
      <c r="A210" s="275"/>
      <c r="B210" s="218"/>
      <c r="C210" s="275"/>
      <c r="D210" s="44" t="s">
        <v>27</v>
      </c>
      <c r="E210" s="45">
        <v>0.01</v>
      </c>
      <c r="F210" s="45">
        <v>0.01</v>
      </c>
      <c r="G210" s="45">
        <v>55</v>
      </c>
      <c r="H210" s="45">
        <f t="shared" si="12"/>
        <v>0.55000000000000004</v>
      </c>
      <c r="I210" s="282"/>
      <c r="J210" s="200"/>
      <c r="K210" s="200"/>
      <c r="L210" s="200"/>
      <c r="M210" s="200"/>
      <c r="N210" s="200"/>
    </row>
    <row r="211" spans="1:14" s="3" customFormat="1" ht="12" customHeight="1" x14ac:dyDescent="0.25">
      <c r="A211" s="275"/>
      <c r="B211" s="218"/>
      <c r="C211" s="275"/>
      <c r="D211" s="44" t="s">
        <v>32</v>
      </c>
      <c r="E211" s="45">
        <v>5.0000000000000001E-3</v>
      </c>
      <c r="F211" s="45">
        <v>3.0000000000000001E-3</v>
      </c>
      <c r="G211" s="45">
        <v>40</v>
      </c>
      <c r="H211" s="45">
        <f t="shared" si="12"/>
        <v>0.2</v>
      </c>
      <c r="I211" s="282"/>
      <c r="J211" s="200"/>
      <c r="K211" s="200"/>
      <c r="L211" s="200"/>
      <c r="M211" s="200"/>
      <c r="N211" s="200"/>
    </row>
    <row r="212" spans="1:14" s="3" customFormat="1" ht="12" customHeight="1" x14ac:dyDescent="0.25">
      <c r="A212" s="275"/>
      <c r="B212" s="218"/>
      <c r="C212" s="275"/>
      <c r="D212" s="44" t="s">
        <v>35</v>
      </c>
      <c r="E212" s="45">
        <v>3.0000000000000001E-3</v>
      </c>
      <c r="F212" s="45">
        <v>3.0000000000000001E-3</v>
      </c>
      <c r="G212" s="45">
        <v>120</v>
      </c>
      <c r="H212" s="45">
        <f t="shared" si="12"/>
        <v>0.36</v>
      </c>
      <c r="I212" s="282"/>
      <c r="J212" s="200"/>
      <c r="K212" s="200"/>
      <c r="L212" s="200"/>
      <c r="M212" s="200"/>
      <c r="N212" s="200"/>
    </row>
    <row r="213" spans="1:14" s="3" customFormat="1" ht="12" customHeight="1" x14ac:dyDescent="0.25">
      <c r="A213" s="275"/>
      <c r="B213" s="218"/>
      <c r="C213" s="275"/>
      <c r="D213" s="44" t="s">
        <v>55</v>
      </c>
      <c r="E213" s="45">
        <v>7.0000000000000001E-3</v>
      </c>
      <c r="F213" s="45">
        <v>7.0000000000000001E-3</v>
      </c>
      <c r="G213" s="45">
        <v>313</v>
      </c>
      <c r="H213" s="45">
        <f t="shared" si="12"/>
        <v>2.1909999999999998</v>
      </c>
      <c r="I213" s="282"/>
      <c r="J213" s="200"/>
      <c r="K213" s="200"/>
      <c r="L213" s="200"/>
      <c r="M213" s="200"/>
      <c r="N213" s="200"/>
    </row>
    <row r="214" spans="1:14" s="3" customFormat="1" ht="12" customHeight="1" x14ac:dyDescent="0.25">
      <c r="A214" s="275"/>
      <c r="B214" s="218"/>
      <c r="C214" s="275"/>
      <c r="D214" s="46" t="s">
        <v>87</v>
      </c>
      <c r="E214" s="28">
        <v>2E-3</v>
      </c>
      <c r="F214" s="28">
        <v>2E-3</v>
      </c>
      <c r="G214" s="28">
        <v>160</v>
      </c>
      <c r="H214" s="28">
        <f t="shared" ref="H214" si="14">E214*G214</f>
        <v>0.32</v>
      </c>
      <c r="I214" s="282"/>
      <c r="J214" s="200"/>
      <c r="K214" s="200"/>
      <c r="L214" s="200"/>
      <c r="M214" s="200"/>
      <c r="N214" s="200"/>
    </row>
    <row r="215" spans="1:14" s="3" customFormat="1" ht="12" customHeight="1" x14ac:dyDescent="0.25">
      <c r="A215" s="275"/>
      <c r="B215" s="218"/>
      <c r="C215" s="275"/>
      <c r="D215" s="44" t="s">
        <v>37</v>
      </c>
      <c r="E215" s="45">
        <v>2E-3</v>
      </c>
      <c r="F215" s="45">
        <v>2E-3</v>
      </c>
      <c r="G215" s="45">
        <v>34</v>
      </c>
      <c r="H215" s="45">
        <f t="shared" si="12"/>
        <v>6.8000000000000005E-2</v>
      </c>
      <c r="I215" s="282"/>
      <c r="J215" s="200"/>
      <c r="K215" s="200"/>
      <c r="L215" s="200"/>
      <c r="M215" s="200"/>
      <c r="N215" s="200"/>
    </row>
    <row r="216" spans="1:14" s="3" customFormat="1" ht="12" customHeight="1" x14ac:dyDescent="0.25">
      <c r="A216" s="275"/>
      <c r="B216" s="219"/>
      <c r="C216" s="276"/>
      <c r="D216" s="46" t="s">
        <v>98</v>
      </c>
      <c r="E216" s="28">
        <v>2.3E-2</v>
      </c>
      <c r="F216" s="28">
        <v>2.3E-2</v>
      </c>
      <c r="G216" s="28">
        <v>40</v>
      </c>
      <c r="H216" s="28">
        <f t="shared" si="12"/>
        <v>0.91999999999999993</v>
      </c>
      <c r="I216" s="70">
        <v>0.108</v>
      </c>
      <c r="J216" s="93">
        <v>0.108</v>
      </c>
      <c r="K216" s="70">
        <v>20.628</v>
      </c>
      <c r="L216" s="70">
        <v>83.915999999999997</v>
      </c>
      <c r="M216" s="70">
        <v>331</v>
      </c>
      <c r="N216" s="70" t="s">
        <v>68</v>
      </c>
    </row>
    <row r="217" spans="1:14" s="1" customFormat="1" ht="12" customHeight="1" x14ac:dyDescent="0.25">
      <c r="A217" s="238">
        <v>3</v>
      </c>
      <c r="B217" s="222" t="s">
        <v>42</v>
      </c>
      <c r="C217" s="238">
        <v>200</v>
      </c>
      <c r="D217" s="46" t="s">
        <v>25</v>
      </c>
      <c r="E217" s="28">
        <v>0.01</v>
      </c>
      <c r="F217" s="28">
        <v>0.01</v>
      </c>
      <c r="G217" s="28">
        <v>67</v>
      </c>
      <c r="H217" s="28">
        <f t="shared" si="12"/>
        <v>0.67</v>
      </c>
      <c r="I217" s="205">
        <v>0.05</v>
      </c>
      <c r="J217" s="205">
        <v>2.1999999999999999E-2</v>
      </c>
      <c r="K217" s="205">
        <v>26.17</v>
      </c>
      <c r="L217" s="245">
        <v>104</v>
      </c>
      <c r="M217" s="205">
        <v>394</v>
      </c>
      <c r="N217" s="205" t="s">
        <v>83</v>
      </c>
    </row>
    <row r="218" spans="1:14" s="1" customFormat="1" ht="12" customHeight="1" x14ac:dyDescent="0.25">
      <c r="A218" s="268"/>
      <c r="B218" s="274"/>
      <c r="C218" s="268"/>
      <c r="D218" s="46" t="s">
        <v>48</v>
      </c>
      <c r="E218" s="28">
        <v>4.0000000000000001E-3</v>
      </c>
      <c r="F218" s="28">
        <v>4.0000000000000001E-3</v>
      </c>
      <c r="G218" s="28">
        <v>120</v>
      </c>
      <c r="H218" s="28">
        <f t="shared" si="12"/>
        <v>0.48</v>
      </c>
      <c r="I218" s="214"/>
      <c r="J218" s="214"/>
      <c r="K218" s="214"/>
      <c r="L218" s="246"/>
      <c r="M218" s="214"/>
      <c r="N218" s="214"/>
    </row>
    <row r="219" spans="1:14" s="1" customFormat="1" ht="12" customHeight="1" x14ac:dyDescent="0.25">
      <c r="A219" s="46"/>
      <c r="B219" s="94" t="s">
        <v>17</v>
      </c>
      <c r="C219" s="57">
        <v>50</v>
      </c>
      <c r="D219" s="46" t="s">
        <v>27</v>
      </c>
      <c r="E219" s="28">
        <v>0.05</v>
      </c>
      <c r="F219" s="28">
        <v>0.05</v>
      </c>
      <c r="G219" s="28">
        <v>55</v>
      </c>
      <c r="H219" s="28">
        <f t="shared" si="12"/>
        <v>2.75</v>
      </c>
      <c r="I219" s="73">
        <v>4</v>
      </c>
      <c r="J219" s="73">
        <v>1.5</v>
      </c>
      <c r="K219" s="73">
        <v>25</v>
      </c>
      <c r="L219" s="73">
        <f>(I219+K219)*4 +J219*9</f>
        <v>129.5</v>
      </c>
      <c r="M219" s="73">
        <v>200102</v>
      </c>
      <c r="N219" s="73" t="s">
        <v>68</v>
      </c>
    </row>
    <row r="220" spans="1:14" s="7" customFormat="1" ht="12" customHeight="1" x14ac:dyDescent="0.25">
      <c r="A220" s="73"/>
      <c r="B220" s="30" t="s">
        <v>70</v>
      </c>
      <c r="C220" s="30">
        <v>625</v>
      </c>
      <c r="D220" s="62"/>
      <c r="E220" s="62"/>
      <c r="F220" s="62"/>
      <c r="G220" s="62"/>
      <c r="H220" s="62"/>
      <c r="I220" s="62">
        <f>SUM(I202:I219)</f>
        <v>10.334</v>
      </c>
      <c r="J220" s="62">
        <f>SUM(J202:J219)</f>
        <v>8.8859999999999992</v>
      </c>
      <c r="K220" s="62">
        <f>SUM(K202:K219)</f>
        <v>86.056000000000012</v>
      </c>
      <c r="L220" s="62">
        <v>594.47799999999995</v>
      </c>
      <c r="M220" s="62"/>
      <c r="N220" s="62"/>
    </row>
    <row r="221" spans="1:14" s="7" customFormat="1" ht="12" customHeight="1" x14ac:dyDescent="0.25">
      <c r="A221" s="30"/>
      <c r="B221" s="30" t="s">
        <v>20</v>
      </c>
      <c r="C221" s="30"/>
      <c r="D221" s="46"/>
      <c r="E221" s="28"/>
      <c r="F221" s="28"/>
      <c r="G221" s="28"/>
      <c r="H221" s="28"/>
      <c r="I221" s="30"/>
      <c r="J221" s="30"/>
      <c r="K221" s="30"/>
      <c r="L221" s="30"/>
      <c r="M221" s="30"/>
      <c r="N221" s="30"/>
    </row>
    <row r="222" spans="1:14" s="1" customFormat="1" ht="12" customHeight="1" x14ac:dyDescent="0.25">
      <c r="A222" s="238">
        <v>1</v>
      </c>
      <c r="B222" s="222" t="s">
        <v>101</v>
      </c>
      <c r="C222" s="238">
        <v>200</v>
      </c>
      <c r="D222" s="46" t="s">
        <v>24</v>
      </c>
      <c r="E222" s="28">
        <v>4.4999999999999998E-2</v>
      </c>
      <c r="F222" s="28">
        <v>4.4999999999999998E-2</v>
      </c>
      <c r="G222" s="28">
        <v>90</v>
      </c>
      <c r="H222" s="28">
        <f t="shared" si="12"/>
        <v>4.05</v>
      </c>
      <c r="I222" s="215">
        <v>5.75</v>
      </c>
      <c r="J222" s="215">
        <v>5.21</v>
      </c>
      <c r="K222" s="215">
        <v>18.838000000000001</v>
      </c>
      <c r="L222" s="215">
        <v>145.19999999999999</v>
      </c>
      <c r="M222" s="215">
        <v>100</v>
      </c>
      <c r="N222" s="237" t="s">
        <v>68</v>
      </c>
    </row>
    <row r="223" spans="1:14" s="1" customFormat="1" ht="11.25" customHeight="1" x14ac:dyDescent="0.25">
      <c r="A223" s="268"/>
      <c r="B223" s="274"/>
      <c r="C223" s="268"/>
      <c r="D223" s="46" t="s">
        <v>40</v>
      </c>
      <c r="E223" s="28">
        <v>0.02</v>
      </c>
      <c r="F223" s="28">
        <v>0.02</v>
      </c>
      <c r="G223" s="28">
        <v>44</v>
      </c>
      <c r="H223" s="28">
        <f t="shared" si="12"/>
        <v>0.88</v>
      </c>
      <c r="I223" s="273"/>
      <c r="J223" s="216"/>
      <c r="K223" s="216"/>
      <c r="L223" s="216"/>
      <c r="M223" s="216"/>
      <c r="N223" s="294"/>
    </row>
    <row r="224" spans="1:14" s="1" customFormat="1" ht="11.25" customHeight="1" x14ac:dyDescent="0.25">
      <c r="A224" s="95"/>
      <c r="B224" s="95" t="s">
        <v>17</v>
      </c>
      <c r="C224" s="96">
        <v>30</v>
      </c>
      <c r="D224" s="46" t="s">
        <v>27</v>
      </c>
      <c r="E224" s="28">
        <v>0.03</v>
      </c>
      <c r="F224" s="28">
        <v>0.03</v>
      </c>
      <c r="G224" s="28">
        <v>55</v>
      </c>
      <c r="H224" s="28">
        <f t="shared" si="12"/>
        <v>1.65</v>
      </c>
      <c r="I224" s="73">
        <v>2.0870000000000002</v>
      </c>
      <c r="J224" s="73">
        <v>0.73</v>
      </c>
      <c r="K224" s="73">
        <v>14.38</v>
      </c>
      <c r="L224" s="73">
        <v>92.42</v>
      </c>
      <c r="M224" s="73">
        <v>200102</v>
      </c>
      <c r="N224" s="73" t="s">
        <v>68</v>
      </c>
    </row>
    <row r="225" spans="1:15" ht="12" customHeight="1" x14ac:dyDescent="0.3">
      <c r="A225" s="96"/>
      <c r="B225" s="46" t="s">
        <v>41</v>
      </c>
      <c r="C225" s="96">
        <v>5</v>
      </c>
      <c r="D225" s="46" t="s">
        <v>99</v>
      </c>
      <c r="E225" s="28">
        <v>5.0000000000000001E-3</v>
      </c>
      <c r="F225" s="28">
        <v>5.0000000000000001E-3</v>
      </c>
      <c r="G225" s="28">
        <v>22</v>
      </c>
      <c r="H225" s="28">
        <f t="shared" si="12"/>
        <v>0.11</v>
      </c>
      <c r="I225" s="46"/>
      <c r="J225" s="46"/>
      <c r="K225" s="46"/>
      <c r="L225" s="46"/>
      <c r="M225" s="28"/>
      <c r="N225" s="28"/>
      <c r="O225" s="1"/>
    </row>
    <row r="226" spans="1:15" s="7" customFormat="1" ht="13.5" customHeight="1" x14ac:dyDescent="0.25">
      <c r="A226" s="30"/>
      <c r="B226" s="29" t="s">
        <v>71</v>
      </c>
      <c r="C226" s="30">
        <v>430</v>
      </c>
      <c r="D226" s="46"/>
      <c r="E226" s="28"/>
      <c r="F226" s="28"/>
      <c r="G226" s="28"/>
      <c r="H226" s="28"/>
      <c r="I226" s="62">
        <f>SUM(I221:I225)</f>
        <v>7.8369999999999997</v>
      </c>
      <c r="J226" s="62">
        <f>SUM(J221:J225)</f>
        <v>5.9399999999999995</v>
      </c>
      <c r="K226" s="62">
        <f>SUM(K221:K225)</f>
        <v>33.218000000000004</v>
      </c>
      <c r="L226" s="62">
        <f>SUM(L221:L225)</f>
        <v>237.62</v>
      </c>
      <c r="M226" s="30"/>
      <c r="N226" s="30"/>
    </row>
    <row r="227" spans="1:15" x14ac:dyDescent="0.3">
      <c r="A227" s="30"/>
      <c r="B227" s="29" t="s">
        <v>21</v>
      </c>
      <c r="C227" s="30"/>
      <c r="D227" s="46"/>
      <c r="E227" s="28"/>
      <c r="F227" s="28"/>
      <c r="G227" s="28"/>
      <c r="H227" s="30">
        <f>SUM(H189:H226)</f>
        <v>63.182000000000002</v>
      </c>
      <c r="I227" s="62">
        <f>I198+I220+I226</f>
        <v>32.998999999999995</v>
      </c>
      <c r="J227" s="62">
        <f>J198+J220+J226</f>
        <v>31.911999999999999</v>
      </c>
      <c r="K227" s="62">
        <f>K198+K220+K226</f>
        <v>177.97000000000003</v>
      </c>
      <c r="L227" s="62">
        <f>L198+L220+L226</f>
        <v>1296.8879999999999</v>
      </c>
      <c r="M227" s="28"/>
      <c r="N227" s="28"/>
      <c r="O227" s="1"/>
    </row>
    <row r="228" spans="1:15" ht="15" customHeight="1" x14ac:dyDescent="0.3">
      <c r="A228" s="34"/>
      <c r="B228" s="17" t="s">
        <v>123</v>
      </c>
      <c r="C228" s="34"/>
      <c r="D228" s="35"/>
      <c r="E228" s="35"/>
      <c r="F228" s="35"/>
      <c r="G228" s="35"/>
      <c r="H228" s="35"/>
      <c r="I228" s="34"/>
      <c r="J228" s="34"/>
      <c r="K228" s="34"/>
      <c r="L228" s="34"/>
      <c r="M228" s="34"/>
      <c r="N228" s="34"/>
      <c r="O228" s="1"/>
    </row>
    <row r="229" spans="1:15" ht="23.25" customHeight="1" x14ac:dyDescent="0.3">
      <c r="A229" s="254" t="s">
        <v>0</v>
      </c>
      <c r="B229" s="254" t="s">
        <v>13</v>
      </c>
      <c r="C229" s="254" t="s">
        <v>106</v>
      </c>
      <c r="D229" s="248" t="s">
        <v>2</v>
      </c>
      <c r="E229" s="88" t="s">
        <v>3</v>
      </c>
      <c r="F229" s="88" t="s">
        <v>4</v>
      </c>
      <c r="G229" s="90" t="s">
        <v>5</v>
      </c>
      <c r="H229" s="88" t="s">
        <v>6</v>
      </c>
      <c r="I229" s="40" t="s">
        <v>7</v>
      </c>
      <c r="J229" s="40" t="s">
        <v>8</v>
      </c>
      <c r="K229" s="40" t="s">
        <v>9</v>
      </c>
      <c r="L229" s="40" t="s">
        <v>10</v>
      </c>
      <c r="M229" s="40" t="s">
        <v>11</v>
      </c>
      <c r="N229" s="40" t="s">
        <v>12</v>
      </c>
      <c r="O229" s="1"/>
    </row>
    <row r="230" spans="1:15" s="5" customFormat="1" ht="15" customHeight="1" x14ac:dyDescent="0.3">
      <c r="A230" s="255"/>
      <c r="B230" s="255"/>
      <c r="C230" s="255"/>
      <c r="D230" s="249"/>
      <c r="E230" s="40" t="s">
        <v>14</v>
      </c>
      <c r="F230" s="40" t="s">
        <v>14</v>
      </c>
      <c r="G230" s="43" t="s">
        <v>15</v>
      </c>
      <c r="H230" s="40" t="s">
        <v>16</v>
      </c>
      <c r="I230" s="40" t="s">
        <v>14</v>
      </c>
      <c r="J230" s="40" t="s">
        <v>14</v>
      </c>
      <c r="K230" s="40" t="s">
        <v>14</v>
      </c>
      <c r="L230" s="40" t="s">
        <v>14</v>
      </c>
      <c r="M230" s="40"/>
      <c r="N230" s="40"/>
      <c r="O230" s="7"/>
    </row>
    <row r="231" spans="1:15" s="5" customFormat="1" ht="12" customHeight="1" x14ac:dyDescent="0.3">
      <c r="A231" s="220">
        <v>1</v>
      </c>
      <c r="B231" s="222" t="s">
        <v>100</v>
      </c>
      <c r="C231" s="220">
        <v>200</v>
      </c>
      <c r="D231" s="46" t="s">
        <v>53</v>
      </c>
      <c r="E231" s="28">
        <v>0.02</v>
      </c>
      <c r="F231" s="28">
        <v>0.02</v>
      </c>
      <c r="G231" s="28">
        <v>60</v>
      </c>
      <c r="H231" s="28">
        <f>E231*G231</f>
        <v>1.2</v>
      </c>
      <c r="I231" s="205">
        <v>6.14</v>
      </c>
      <c r="J231" s="205">
        <v>6.94</v>
      </c>
      <c r="K231" s="205">
        <v>45.36</v>
      </c>
      <c r="L231" s="312">
        <f>(I231+K231)*4 +J231*9</f>
        <v>268.45999999999998</v>
      </c>
      <c r="M231" s="93">
        <v>182</v>
      </c>
      <c r="N231" s="220" t="s">
        <v>68</v>
      </c>
      <c r="O231" s="7"/>
    </row>
    <row r="232" spans="1:15" ht="12" customHeight="1" x14ac:dyDescent="0.3">
      <c r="A232" s="221"/>
      <c r="B232" s="223"/>
      <c r="C232" s="221"/>
      <c r="D232" s="46" t="s">
        <v>24</v>
      </c>
      <c r="E232" s="28">
        <v>0.04</v>
      </c>
      <c r="F232" s="28">
        <v>0.04</v>
      </c>
      <c r="G232" s="28">
        <v>90</v>
      </c>
      <c r="H232" s="28">
        <f t="shared" ref="H232:H233" si="15">E232*G232</f>
        <v>3.6</v>
      </c>
      <c r="I232" s="229"/>
      <c r="J232" s="206"/>
      <c r="K232" s="206"/>
      <c r="L232" s="313"/>
      <c r="M232" s="145"/>
      <c r="N232" s="209"/>
      <c r="O232" s="1"/>
    </row>
    <row r="233" spans="1:15" ht="12" customHeight="1" x14ac:dyDescent="0.3">
      <c r="A233" s="233"/>
      <c r="B233" s="274"/>
      <c r="C233" s="233"/>
      <c r="D233" s="46" t="s">
        <v>25</v>
      </c>
      <c r="E233" s="28">
        <v>3.0000000000000001E-3</v>
      </c>
      <c r="F233" s="28">
        <v>3.0000000000000001E-3</v>
      </c>
      <c r="G233" s="28">
        <v>67</v>
      </c>
      <c r="H233" s="28">
        <f t="shared" si="15"/>
        <v>0.20100000000000001</v>
      </c>
      <c r="I233" s="214"/>
      <c r="J233" s="224"/>
      <c r="K233" s="224"/>
      <c r="L233" s="314"/>
      <c r="M233" s="146"/>
      <c r="N233" s="210"/>
      <c r="O233" s="1"/>
    </row>
    <row r="234" spans="1:15" ht="12" customHeight="1" x14ac:dyDescent="0.3">
      <c r="A234" s="238">
        <v>2</v>
      </c>
      <c r="B234" s="222" t="s">
        <v>43</v>
      </c>
      <c r="C234" s="238">
        <v>200</v>
      </c>
      <c r="D234" s="46" t="s">
        <v>26</v>
      </c>
      <c r="E234" s="28">
        <v>2.0000000000000001E-4</v>
      </c>
      <c r="F234" s="28">
        <v>2.0000000000000001E-4</v>
      </c>
      <c r="G234" s="28">
        <v>750</v>
      </c>
      <c r="H234" s="28">
        <f t="shared" ref="H234:H269" si="16">E234*G234</f>
        <v>0.15</v>
      </c>
      <c r="I234" s="264">
        <v>0.06</v>
      </c>
      <c r="J234" s="264">
        <v>0.02</v>
      </c>
      <c r="K234" s="264">
        <v>9.99</v>
      </c>
      <c r="L234" s="264">
        <f>(I234+K234)*4 +J234*9</f>
        <v>40.380000000000003</v>
      </c>
      <c r="M234" s="310">
        <v>411</v>
      </c>
      <c r="N234" s="264" t="s">
        <v>83</v>
      </c>
      <c r="O234" s="1"/>
    </row>
    <row r="235" spans="1:15" ht="12" customHeight="1" x14ac:dyDescent="0.3">
      <c r="A235" s="268"/>
      <c r="B235" s="274"/>
      <c r="C235" s="268"/>
      <c r="D235" s="46" t="s">
        <v>25</v>
      </c>
      <c r="E235" s="28">
        <v>0.01</v>
      </c>
      <c r="F235" s="28">
        <v>0.01</v>
      </c>
      <c r="G235" s="28">
        <v>67</v>
      </c>
      <c r="H235" s="28">
        <f t="shared" si="16"/>
        <v>0.67</v>
      </c>
      <c r="I235" s="265"/>
      <c r="J235" s="265"/>
      <c r="K235" s="265"/>
      <c r="L235" s="265"/>
      <c r="M235" s="311"/>
      <c r="N235" s="265"/>
      <c r="O235" s="1"/>
    </row>
    <row r="236" spans="1:15" ht="12" customHeight="1" x14ac:dyDescent="0.3">
      <c r="A236" s="150"/>
      <c r="B236" s="127"/>
      <c r="C236" s="28">
        <v>30</v>
      </c>
      <c r="D236" s="46" t="s">
        <v>27</v>
      </c>
      <c r="E236" s="28">
        <v>0.03</v>
      </c>
      <c r="F236" s="28">
        <v>0.03</v>
      </c>
      <c r="G236" s="28">
        <v>55</v>
      </c>
      <c r="H236" s="28">
        <f t="shared" si="16"/>
        <v>1.65</v>
      </c>
      <c r="I236" s="57"/>
      <c r="J236" s="57"/>
      <c r="K236" s="57"/>
      <c r="L236" s="56"/>
      <c r="M236" s="57"/>
      <c r="N236" s="57"/>
      <c r="O236" s="1"/>
    </row>
    <row r="237" spans="1:15" s="5" customFormat="1" ht="12" customHeight="1" x14ac:dyDescent="0.3">
      <c r="A237" s="28"/>
      <c r="B237" s="29" t="s">
        <v>69</v>
      </c>
      <c r="C237" s="30">
        <f>SUM(C230:C236)</f>
        <v>430</v>
      </c>
      <c r="D237" s="29"/>
      <c r="E237" s="30"/>
      <c r="F237" s="30"/>
      <c r="G237" s="30"/>
      <c r="H237" s="28"/>
      <c r="I237" s="62">
        <f>SUM(I231:I236)</f>
        <v>6.1999999999999993</v>
      </c>
      <c r="J237" s="62">
        <f>SUM(J231:J236)</f>
        <v>6.96</v>
      </c>
      <c r="K237" s="62">
        <f>SUM(K231:K236)</f>
        <v>55.35</v>
      </c>
      <c r="L237" s="62">
        <f>SUM(L231:L236)</f>
        <v>308.83999999999997</v>
      </c>
      <c r="M237" s="30"/>
      <c r="N237" s="62"/>
      <c r="O237" s="7"/>
    </row>
    <row r="238" spans="1:15" s="5" customFormat="1" ht="12" customHeight="1" x14ac:dyDescent="0.3">
      <c r="A238" s="75"/>
      <c r="B238" s="114" t="s">
        <v>149</v>
      </c>
      <c r="C238" s="81"/>
      <c r="D238" s="29"/>
      <c r="E238" s="30"/>
      <c r="F238" s="30"/>
      <c r="G238" s="30"/>
      <c r="H238" s="28"/>
      <c r="I238" s="78"/>
      <c r="J238" s="78"/>
      <c r="K238" s="78"/>
      <c r="L238" s="78"/>
      <c r="M238" s="81"/>
      <c r="N238" s="78"/>
      <c r="O238" s="7"/>
    </row>
    <row r="239" spans="1:15" ht="12" customHeight="1" x14ac:dyDescent="0.3">
      <c r="A239" s="75"/>
      <c r="B239" s="113" t="s">
        <v>150</v>
      </c>
      <c r="C239" s="75">
        <v>35</v>
      </c>
      <c r="D239" s="46" t="s">
        <v>151</v>
      </c>
      <c r="E239" s="28">
        <v>3.3000000000000002E-2</v>
      </c>
      <c r="F239" s="28">
        <v>3.3000000000000002E-2</v>
      </c>
      <c r="G239" s="28">
        <v>160</v>
      </c>
      <c r="H239" s="28">
        <f t="shared" si="16"/>
        <v>5.28</v>
      </c>
      <c r="I239" s="137"/>
      <c r="J239" s="137"/>
      <c r="K239" s="137"/>
      <c r="L239" s="137"/>
      <c r="M239" s="75"/>
      <c r="N239" s="137"/>
      <c r="O239" s="1"/>
    </row>
    <row r="240" spans="1:15" s="5" customFormat="1" ht="12" customHeight="1" x14ac:dyDescent="0.3">
      <c r="A240" s="75"/>
      <c r="B240" s="81" t="s">
        <v>22</v>
      </c>
      <c r="C240" s="81"/>
      <c r="D240" s="29"/>
      <c r="E240" s="30"/>
      <c r="F240" s="30"/>
      <c r="G240" s="30"/>
      <c r="H240" s="30"/>
      <c r="I240" s="78"/>
      <c r="J240" s="78"/>
      <c r="K240" s="78"/>
      <c r="L240" s="78"/>
      <c r="M240" s="81"/>
      <c r="N240" s="78"/>
      <c r="O240" s="7"/>
    </row>
    <row r="241" spans="1:15" ht="12" customHeight="1" x14ac:dyDescent="0.3">
      <c r="A241" s="238">
        <v>1</v>
      </c>
      <c r="B241" s="217" t="s">
        <v>132</v>
      </c>
      <c r="C241" s="238">
        <v>200</v>
      </c>
      <c r="D241" s="46" t="s">
        <v>29</v>
      </c>
      <c r="E241" s="28">
        <v>4.4999999999999998E-2</v>
      </c>
      <c r="F241" s="28">
        <v>4.2999999999999997E-2</v>
      </c>
      <c r="G241" s="28">
        <v>40</v>
      </c>
      <c r="H241" s="28">
        <f t="shared" ref="H241:H247" si="17">E241*G241</f>
        <v>1.7999999999999998</v>
      </c>
      <c r="I241" s="215">
        <v>5.8869999999999996</v>
      </c>
      <c r="J241" s="215">
        <v>5.8380000000000001</v>
      </c>
      <c r="K241" s="215">
        <v>7.9870000000000001</v>
      </c>
      <c r="L241" s="215">
        <f t="shared" ref="L241" si="18">(I241+K241)*4 +J241*9</f>
        <v>108.038</v>
      </c>
      <c r="M241" s="238">
        <v>63</v>
      </c>
      <c r="N241" s="215" t="s">
        <v>68</v>
      </c>
      <c r="O241" s="1"/>
    </row>
    <row r="242" spans="1:15" ht="12" customHeight="1" x14ac:dyDescent="0.3">
      <c r="A242" s="267"/>
      <c r="B242" s="253"/>
      <c r="C242" s="235"/>
      <c r="D242" s="46" t="s">
        <v>40</v>
      </c>
      <c r="E242" s="28">
        <v>1.4999999999999999E-2</v>
      </c>
      <c r="F242" s="28">
        <v>1.4999999999999999E-2</v>
      </c>
      <c r="G242" s="28">
        <v>44</v>
      </c>
      <c r="H242" s="28">
        <f t="shared" si="17"/>
        <v>0.65999999999999992</v>
      </c>
      <c r="I242" s="247"/>
      <c r="J242" s="247"/>
      <c r="K242" s="247"/>
      <c r="L242" s="247"/>
      <c r="M242" s="235"/>
      <c r="N242" s="247"/>
      <c r="O242" s="1"/>
    </row>
    <row r="243" spans="1:15" ht="12" customHeight="1" x14ac:dyDescent="0.3">
      <c r="A243" s="267"/>
      <c r="B243" s="253"/>
      <c r="C243" s="235"/>
      <c r="D243" s="46" t="s">
        <v>30</v>
      </c>
      <c r="E243" s="28">
        <v>3.0000000000000001E-3</v>
      </c>
      <c r="F243" s="28">
        <v>2E-3</v>
      </c>
      <c r="G243" s="28">
        <v>40</v>
      </c>
      <c r="H243" s="28">
        <f t="shared" si="17"/>
        <v>0.12</v>
      </c>
      <c r="I243" s="247"/>
      <c r="J243" s="247"/>
      <c r="K243" s="247"/>
      <c r="L243" s="247">
        <f t="shared" ref="L243" si="19">(I243+K243)*4 +J243*9</f>
        <v>0</v>
      </c>
      <c r="M243" s="235"/>
      <c r="N243" s="247"/>
      <c r="O243" s="1"/>
    </row>
    <row r="244" spans="1:15" ht="12" customHeight="1" x14ac:dyDescent="0.3">
      <c r="A244" s="267"/>
      <c r="B244" s="253"/>
      <c r="C244" s="235"/>
      <c r="D244" s="46" t="s">
        <v>32</v>
      </c>
      <c r="E244" s="28">
        <v>3.0000000000000001E-3</v>
      </c>
      <c r="F244" s="28">
        <v>2E-3</v>
      </c>
      <c r="G244" s="28">
        <v>40</v>
      </c>
      <c r="H244" s="28">
        <f t="shared" ref="H244" si="20">E244*G244</f>
        <v>0.12</v>
      </c>
      <c r="I244" s="247"/>
      <c r="J244" s="247"/>
      <c r="K244" s="247"/>
      <c r="L244" s="247"/>
      <c r="M244" s="235"/>
      <c r="N244" s="247"/>
      <c r="O244" s="1"/>
    </row>
    <row r="245" spans="1:15" ht="12" customHeight="1" x14ac:dyDescent="0.3">
      <c r="A245" s="267"/>
      <c r="B245" s="253"/>
      <c r="C245" s="235"/>
      <c r="D245" s="46" t="s">
        <v>45</v>
      </c>
      <c r="E245" s="28">
        <v>2E-3</v>
      </c>
      <c r="F245" s="28">
        <v>2E-3</v>
      </c>
      <c r="G245" s="28">
        <v>160</v>
      </c>
      <c r="H245" s="28">
        <f t="shared" si="17"/>
        <v>0.32</v>
      </c>
      <c r="I245" s="247"/>
      <c r="J245" s="247"/>
      <c r="K245" s="247"/>
      <c r="L245" s="247"/>
      <c r="M245" s="235"/>
      <c r="N245" s="247"/>
      <c r="O245" s="1"/>
    </row>
    <row r="246" spans="1:15" ht="12" customHeight="1" x14ac:dyDescent="0.3">
      <c r="A246" s="267"/>
      <c r="B246" s="253"/>
      <c r="C246" s="235"/>
      <c r="D246" s="46" t="s">
        <v>54</v>
      </c>
      <c r="E246" s="28">
        <v>2E-3</v>
      </c>
      <c r="F246" s="28">
        <v>2E-3</v>
      </c>
      <c r="G246" s="28">
        <v>357</v>
      </c>
      <c r="H246" s="28">
        <f t="shared" si="17"/>
        <v>0.71399999999999997</v>
      </c>
      <c r="I246" s="247"/>
      <c r="J246" s="247"/>
      <c r="K246" s="247"/>
      <c r="L246" s="247">
        <f t="shared" ref="L246" si="21">(I246+K246)*4 +J246*9</f>
        <v>0</v>
      </c>
      <c r="M246" s="235"/>
      <c r="N246" s="247"/>
      <c r="O246" s="1"/>
    </row>
    <row r="247" spans="1:15" ht="12" customHeight="1" x14ac:dyDescent="0.3">
      <c r="A247" s="268"/>
      <c r="B247" s="266"/>
      <c r="C247" s="236"/>
      <c r="D247" s="46" t="s">
        <v>55</v>
      </c>
      <c r="E247" s="28">
        <v>3.0000000000000001E-3</v>
      </c>
      <c r="F247" s="28">
        <v>3.0000000000000001E-3</v>
      </c>
      <c r="G247" s="28">
        <v>313</v>
      </c>
      <c r="H247" s="28">
        <f t="shared" si="17"/>
        <v>0.93900000000000006</v>
      </c>
      <c r="I247" s="216"/>
      <c r="J247" s="216"/>
      <c r="K247" s="216"/>
      <c r="L247" s="216"/>
      <c r="M247" s="236"/>
      <c r="N247" s="216"/>
      <c r="O247" s="1"/>
    </row>
    <row r="248" spans="1:15" ht="12" customHeight="1" x14ac:dyDescent="0.3">
      <c r="A248" s="277">
        <v>2</v>
      </c>
      <c r="B248" s="299" t="s">
        <v>138</v>
      </c>
      <c r="C248" s="277" t="s">
        <v>126</v>
      </c>
      <c r="D248" s="46" t="s">
        <v>93</v>
      </c>
      <c r="E248" s="28">
        <v>5.3999999999999999E-2</v>
      </c>
      <c r="F248" s="28">
        <v>0.05</v>
      </c>
      <c r="G248" s="28">
        <v>750</v>
      </c>
      <c r="H248" s="28">
        <f t="shared" si="16"/>
        <v>40.5</v>
      </c>
      <c r="I248" s="281">
        <v>2.5499999999999998</v>
      </c>
      <c r="J248" s="281">
        <v>2.3125</v>
      </c>
      <c r="K248" s="281">
        <v>15.875</v>
      </c>
      <c r="L248" s="281">
        <v>118.92400000000001</v>
      </c>
      <c r="M248" s="237">
        <v>303</v>
      </c>
      <c r="N248" s="281" t="s">
        <v>68</v>
      </c>
      <c r="O248" s="1"/>
    </row>
    <row r="249" spans="1:15" ht="12" customHeight="1" x14ac:dyDescent="0.3">
      <c r="A249" s="278"/>
      <c r="B249" s="253"/>
      <c r="C249" s="235"/>
      <c r="D249" s="46" t="s">
        <v>32</v>
      </c>
      <c r="E249" s="28">
        <v>4.0000000000000001E-3</v>
      </c>
      <c r="F249" s="28">
        <v>3.0000000000000001E-3</v>
      </c>
      <c r="G249" s="28">
        <v>40</v>
      </c>
      <c r="H249" s="28">
        <f t="shared" si="16"/>
        <v>0.16</v>
      </c>
      <c r="I249" s="247"/>
      <c r="J249" s="247"/>
      <c r="K249" s="247"/>
      <c r="L249" s="247"/>
      <c r="M249" s="235"/>
      <c r="N249" s="247"/>
      <c r="O249" s="1"/>
    </row>
    <row r="250" spans="1:15" ht="12" customHeight="1" x14ac:dyDescent="0.3">
      <c r="A250" s="278"/>
      <c r="B250" s="253"/>
      <c r="C250" s="235"/>
      <c r="D250" s="46" t="s">
        <v>27</v>
      </c>
      <c r="E250" s="28">
        <v>0.01</v>
      </c>
      <c r="F250" s="28">
        <v>0.01</v>
      </c>
      <c r="G250" s="28">
        <v>55</v>
      </c>
      <c r="H250" s="28">
        <f t="shared" si="16"/>
        <v>0.55000000000000004</v>
      </c>
      <c r="I250" s="247"/>
      <c r="J250" s="247"/>
      <c r="K250" s="247"/>
      <c r="L250" s="247"/>
      <c r="M250" s="235"/>
      <c r="N250" s="247"/>
      <c r="O250" s="1"/>
    </row>
    <row r="251" spans="1:15" ht="12" customHeight="1" x14ac:dyDescent="0.3">
      <c r="A251" s="278"/>
      <c r="B251" s="253"/>
      <c r="C251" s="235"/>
      <c r="D251" s="46" t="s">
        <v>87</v>
      </c>
      <c r="E251" s="28">
        <v>3.0000000000000001E-3</v>
      </c>
      <c r="F251" s="28">
        <v>3.0000000000000001E-3</v>
      </c>
      <c r="G251" s="28">
        <v>160</v>
      </c>
      <c r="H251" s="28">
        <f t="shared" si="16"/>
        <v>0.48</v>
      </c>
      <c r="I251" s="247"/>
      <c r="J251" s="247"/>
      <c r="K251" s="247"/>
      <c r="L251" s="247"/>
      <c r="M251" s="235"/>
      <c r="N251" s="247"/>
      <c r="O251" s="1"/>
    </row>
    <row r="252" spans="1:15" ht="12" customHeight="1" x14ac:dyDescent="0.3">
      <c r="A252" s="278"/>
      <c r="B252" s="253"/>
      <c r="C252" s="235"/>
      <c r="D252" s="46" t="s">
        <v>85</v>
      </c>
      <c r="E252" s="28">
        <v>2E-3</v>
      </c>
      <c r="F252" s="28">
        <v>2E-3</v>
      </c>
      <c r="G252" s="28">
        <v>34</v>
      </c>
      <c r="H252" s="28">
        <f t="shared" si="16"/>
        <v>6.8000000000000005E-2</v>
      </c>
      <c r="I252" s="247"/>
      <c r="J252" s="247"/>
      <c r="K252" s="247"/>
      <c r="L252" s="247"/>
      <c r="M252" s="235"/>
      <c r="N252" s="247"/>
      <c r="O252" s="1"/>
    </row>
    <row r="253" spans="1:15" ht="12" customHeight="1" x14ac:dyDescent="0.3">
      <c r="A253" s="278"/>
      <c r="B253" s="253"/>
      <c r="C253" s="235"/>
      <c r="D253" s="46" t="s">
        <v>137</v>
      </c>
      <c r="E253" s="28">
        <v>0.02</v>
      </c>
      <c r="F253" s="28">
        <v>0.02</v>
      </c>
      <c r="G253" s="28">
        <v>55</v>
      </c>
      <c r="H253" s="28">
        <f t="shared" si="16"/>
        <v>1.1000000000000001</v>
      </c>
      <c r="I253" s="247"/>
      <c r="J253" s="247"/>
      <c r="K253" s="247"/>
      <c r="L253" s="247"/>
      <c r="M253" s="235"/>
      <c r="N253" s="247"/>
      <c r="O253" s="1"/>
    </row>
    <row r="254" spans="1:15" ht="12" customHeight="1" x14ac:dyDescent="0.3">
      <c r="A254" s="278"/>
      <c r="B254" s="253"/>
      <c r="C254" s="235"/>
      <c r="D254" s="46" t="s">
        <v>35</v>
      </c>
      <c r="E254" s="28">
        <v>5.0000000000000001E-3</v>
      </c>
      <c r="F254" s="28">
        <v>5.0000000000000001E-3</v>
      </c>
      <c r="G254" s="28">
        <v>120</v>
      </c>
      <c r="H254" s="28">
        <f t="shared" ref="H254" si="22">E254*G254</f>
        <v>0.6</v>
      </c>
      <c r="I254" s="247"/>
      <c r="J254" s="247"/>
      <c r="K254" s="247"/>
      <c r="L254" s="247"/>
      <c r="M254" s="235"/>
      <c r="N254" s="247"/>
      <c r="O254" s="1"/>
    </row>
    <row r="255" spans="1:15" ht="12" customHeight="1" x14ac:dyDescent="0.3">
      <c r="A255" s="278"/>
      <c r="B255" s="253"/>
      <c r="C255" s="235"/>
      <c r="D255" s="46" t="s">
        <v>55</v>
      </c>
      <c r="E255" s="28">
        <v>7.0000000000000001E-3</v>
      </c>
      <c r="F255" s="28">
        <v>7.0000000000000001E-3</v>
      </c>
      <c r="G255" s="28">
        <v>313</v>
      </c>
      <c r="H255" s="28">
        <f t="shared" si="16"/>
        <v>2.1909999999999998</v>
      </c>
      <c r="I255" s="247"/>
      <c r="J255" s="247"/>
      <c r="K255" s="247"/>
      <c r="L255" s="247"/>
      <c r="M255" s="235"/>
      <c r="N255" s="247"/>
      <c r="O255" s="1"/>
    </row>
    <row r="256" spans="1:15" ht="11.25" customHeight="1" x14ac:dyDescent="0.3">
      <c r="A256" s="220">
        <v>3</v>
      </c>
      <c r="B256" s="225" t="s">
        <v>51</v>
      </c>
      <c r="C256" s="220">
        <v>200</v>
      </c>
      <c r="D256" s="46" t="s">
        <v>57</v>
      </c>
      <c r="E256" s="28">
        <v>7.0000000000000001E-3</v>
      </c>
      <c r="F256" s="28">
        <v>7.0000000000000001E-3</v>
      </c>
      <c r="G256" s="28">
        <v>200</v>
      </c>
      <c r="H256" s="28">
        <f t="shared" si="16"/>
        <v>1.4000000000000001</v>
      </c>
      <c r="I256" s="205">
        <v>0.126</v>
      </c>
      <c r="J256" s="205">
        <v>0.126</v>
      </c>
      <c r="K256" s="205">
        <v>26.154</v>
      </c>
      <c r="L256" s="199">
        <v>83.915999999999997</v>
      </c>
      <c r="M256" s="220">
        <v>350</v>
      </c>
      <c r="N256" s="205" t="s">
        <v>68</v>
      </c>
      <c r="O256" s="1"/>
    </row>
    <row r="257" spans="1:15" ht="9.75" customHeight="1" x14ac:dyDescent="0.3">
      <c r="A257" s="233"/>
      <c r="B257" s="228"/>
      <c r="C257" s="210"/>
      <c r="D257" s="46" t="s">
        <v>25</v>
      </c>
      <c r="E257" s="28">
        <v>7.0000000000000001E-3</v>
      </c>
      <c r="F257" s="28">
        <v>7.0000000000000001E-3</v>
      </c>
      <c r="G257" s="28">
        <v>67</v>
      </c>
      <c r="H257" s="28">
        <f t="shared" si="16"/>
        <v>0.46900000000000003</v>
      </c>
      <c r="I257" s="224"/>
      <c r="J257" s="224"/>
      <c r="K257" s="224"/>
      <c r="L257" s="201"/>
      <c r="M257" s="210"/>
      <c r="N257" s="224"/>
      <c r="O257" s="1"/>
    </row>
    <row r="258" spans="1:15" ht="12" customHeight="1" x14ac:dyDescent="0.3">
      <c r="A258" s="46"/>
      <c r="B258" s="46" t="s">
        <v>17</v>
      </c>
      <c r="C258" s="28">
        <v>50</v>
      </c>
      <c r="D258" s="46" t="s">
        <v>27</v>
      </c>
      <c r="E258" s="28">
        <v>0.05</v>
      </c>
      <c r="F258" s="28">
        <v>0.05</v>
      </c>
      <c r="G258" s="28">
        <v>55</v>
      </c>
      <c r="H258" s="28">
        <f t="shared" si="16"/>
        <v>2.75</v>
      </c>
      <c r="I258" s="73">
        <v>4</v>
      </c>
      <c r="J258" s="73">
        <v>1.5</v>
      </c>
      <c r="K258" s="73">
        <v>25</v>
      </c>
      <c r="L258" s="52">
        <v>129.5</v>
      </c>
      <c r="M258" s="28">
        <v>200102</v>
      </c>
      <c r="N258" s="73" t="s">
        <v>68</v>
      </c>
      <c r="O258" s="1"/>
    </row>
    <row r="259" spans="1:15" s="5" customFormat="1" ht="12" customHeight="1" x14ac:dyDescent="0.3">
      <c r="A259" s="28"/>
      <c r="B259" s="29" t="s">
        <v>70</v>
      </c>
      <c r="C259" s="30">
        <f>SUM(C240:C258)</f>
        <v>450</v>
      </c>
      <c r="D259" s="29"/>
      <c r="E259" s="30"/>
      <c r="F259" s="30"/>
      <c r="G259" s="30"/>
      <c r="H259" s="30"/>
      <c r="I259" s="62">
        <f>SUM(I241:I258)</f>
        <v>12.562999999999999</v>
      </c>
      <c r="J259" s="62">
        <f>SUM(J241:J258)</f>
        <v>9.7765000000000004</v>
      </c>
      <c r="K259" s="62">
        <f>SUM(K241:K258)</f>
        <v>75.016000000000005</v>
      </c>
      <c r="L259" s="62">
        <f>SUM(L241:L258)</f>
        <v>440.37799999999999</v>
      </c>
      <c r="M259" s="30"/>
      <c r="N259" s="30"/>
      <c r="O259" s="7"/>
    </row>
    <row r="260" spans="1:15" s="5" customFormat="1" ht="12" customHeight="1" x14ac:dyDescent="0.3">
      <c r="A260" s="28"/>
      <c r="B260" s="26" t="s">
        <v>20</v>
      </c>
      <c r="C260" s="30"/>
      <c r="D260" s="29"/>
      <c r="E260" s="30"/>
      <c r="F260" s="30"/>
      <c r="G260" s="30"/>
      <c r="H260" s="30"/>
      <c r="I260" s="62"/>
      <c r="J260" s="62"/>
      <c r="K260" s="62"/>
      <c r="L260" s="62"/>
      <c r="M260" s="30"/>
      <c r="N260" s="30"/>
      <c r="O260" s="7"/>
    </row>
    <row r="261" spans="1:15" s="5" customFormat="1" x14ac:dyDescent="0.3">
      <c r="A261" s="220">
        <v>1</v>
      </c>
      <c r="B261" s="222" t="s">
        <v>148</v>
      </c>
      <c r="C261" s="220">
        <v>60</v>
      </c>
      <c r="D261" s="46" t="s">
        <v>37</v>
      </c>
      <c r="E261" s="28">
        <v>3.5000000000000003E-2</v>
      </c>
      <c r="F261" s="28">
        <v>3.5000000000000003E-2</v>
      </c>
      <c r="G261" s="28">
        <v>34</v>
      </c>
      <c r="H261" s="28">
        <f t="shared" si="16"/>
        <v>1.1900000000000002</v>
      </c>
      <c r="I261" s="220">
        <v>6.6779999999999999</v>
      </c>
      <c r="J261" s="220">
        <v>7.1459999999999999</v>
      </c>
      <c r="K261" s="220">
        <v>26.603999999999999</v>
      </c>
      <c r="L261" s="220">
        <v>197.44199999999998</v>
      </c>
      <c r="M261" s="220">
        <v>76</v>
      </c>
      <c r="N261" s="205" t="s">
        <v>68</v>
      </c>
      <c r="O261" s="7"/>
    </row>
    <row r="262" spans="1:15" x14ac:dyDescent="0.3">
      <c r="A262" s="221"/>
      <c r="B262" s="223"/>
      <c r="C262" s="221"/>
      <c r="D262" s="46" t="s">
        <v>24</v>
      </c>
      <c r="E262" s="28">
        <v>0.01</v>
      </c>
      <c r="F262" s="28">
        <v>0.01</v>
      </c>
      <c r="G262" s="28">
        <v>90</v>
      </c>
      <c r="H262" s="28">
        <f t="shared" si="16"/>
        <v>0.9</v>
      </c>
      <c r="I262" s="221"/>
      <c r="J262" s="209"/>
      <c r="K262" s="209"/>
      <c r="L262" s="209"/>
      <c r="M262" s="209"/>
      <c r="N262" s="206"/>
      <c r="O262" s="1"/>
    </row>
    <row r="263" spans="1:15" x14ac:dyDescent="0.3">
      <c r="A263" s="221"/>
      <c r="B263" s="223"/>
      <c r="C263" s="221"/>
      <c r="D263" s="46" t="s">
        <v>49</v>
      </c>
      <c r="E263" s="28">
        <v>2.0000000000000001E-4</v>
      </c>
      <c r="F263" s="28">
        <v>2.0000000000000001E-4</v>
      </c>
      <c r="G263" s="28">
        <v>350</v>
      </c>
      <c r="H263" s="28">
        <f t="shared" si="16"/>
        <v>7.0000000000000007E-2</v>
      </c>
      <c r="I263" s="221"/>
      <c r="J263" s="209"/>
      <c r="K263" s="209"/>
      <c r="L263" s="209"/>
      <c r="M263" s="209"/>
      <c r="N263" s="206"/>
      <c r="O263" s="1"/>
    </row>
    <row r="264" spans="1:15" ht="12" customHeight="1" x14ac:dyDescent="0.3">
      <c r="A264" s="221"/>
      <c r="B264" s="223"/>
      <c r="C264" s="221"/>
      <c r="D264" s="46" t="s">
        <v>87</v>
      </c>
      <c r="E264" s="28">
        <v>3.0000000000000001E-3</v>
      </c>
      <c r="F264" s="28">
        <v>3.0000000000000001E-3</v>
      </c>
      <c r="G264" s="28">
        <v>160</v>
      </c>
      <c r="H264" s="28">
        <f t="shared" si="16"/>
        <v>0.48</v>
      </c>
      <c r="I264" s="221"/>
      <c r="J264" s="209"/>
      <c r="K264" s="209"/>
      <c r="L264" s="209"/>
      <c r="M264" s="209"/>
      <c r="N264" s="206"/>
      <c r="O264" s="1"/>
    </row>
    <row r="265" spans="1:15" ht="12" customHeight="1" x14ac:dyDescent="0.3">
      <c r="A265" s="221"/>
      <c r="B265" s="223"/>
      <c r="C265" s="221"/>
      <c r="D265" s="46" t="s">
        <v>25</v>
      </c>
      <c r="E265" s="28">
        <v>3.0000000000000001E-3</v>
      </c>
      <c r="F265" s="28">
        <v>3.0000000000000001E-3</v>
      </c>
      <c r="G265" s="28">
        <v>67</v>
      </c>
      <c r="H265" s="28">
        <f t="shared" si="16"/>
        <v>0.20100000000000001</v>
      </c>
      <c r="I265" s="221"/>
      <c r="J265" s="209"/>
      <c r="K265" s="209"/>
      <c r="L265" s="209"/>
      <c r="M265" s="209"/>
      <c r="N265" s="206"/>
      <c r="O265" s="1"/>
    </row>
    <row r="266" spans="1:15" ht="12" customHeight="1" x14ac:dyDescent="0.3">
      <c r="A266" s="221"/>
      <c r="B266" s="223"/>
      <c r="C266" s="221"/>
      <c r="D266" s="46" t="s">
        <v>35</v>
      </c>
      <c r="E266" s="28">
        <v>5.0000000000000001E-3</v>
      </c>
      <c r="F266" s="28">
        <v>5.0000000000000001E-3</v>
      </c>
      <c r="G266" s="28">
        <v>120</v>
      </c>
      <c r="H266" s="28">
        <f t="shared" si="16"/>
        <v>0.6</v>
      </c>
      <c r="I266" s="233"/>
      <c r="J266" s="210"/>
      <c r="K266" s="210"/>
      <c r="L266" s="210"/>
      <c r="M266" s="210"/>
      <c r="N266" s="224"/>
      <c r="O266" s="1"/>
    </row>
    <row r="267" spans="1:15" ht="12" customHeight="1" x14ac:dyDescent="0.3">
      <c r="A267" s="220">
        <v>2</v>
      </c>
      <c r="B267" s="225" t="s">
        <v>43</v>
      </c>
      <c r="C267" s="220">
        <v>200</v>
      </c>
      <c r="D267" s="46" t="s">
        <v>26</v>
      </c>
      <c r="E267" s="28">
        <v>2.0000000000000001E-4</v>
      </c>
      <c r="F267" s="28">
        <v>2.0000000000000001E-4</v>
      </c>
      <c r="G267" s="28">
        <v>800</v>
      </c>
      <c r="H267" s="28">
        <f t="shared" si="16"/>
        <v>0.16</v>
      </c>
      <c r="I267" s="264">
        <v>0.06</v>
      </c>
      <c r="J267" s="264">
        <v>0.02</v>
      </c>
      <c r="K267" s="264">
        <v>9.99</v>
      </c>
      <c r="L267" s="264">
        <f>(I267+K267)*4 +J267*9</f>
        <v>40.380000000000003</v>
      </c>
      <c r="M267" s="310">
        <v>411</v>
      </c>
      <c r="N267" s="264" t="s">
        <v>83</v>
      </c>
      <c r="O267" s="1"/>
    </row>
    <row r="268" spans="1:15" ht="12" customHeight="1" x14ac:dyDescent="0.3">
      <c r="A268" s="233"/>
      <c r="B268" s="228"/>
      <c r="C268" s="233"/>
      <c r="D268" s="46" t="s">
        <v>25</v>
      </c>
      <c r="E268" s="28">
        <v>0.01</v>
      </c>
      <c r="F268" s="28">
        <v>0.01</v>
      </c>
      <c r="G268" s="28">
        <v>67</v>
      </c>
      <c r="H268" s="28">
        <f t="shared" si="16"/>
        <v>0.67</v>
      </c>
      <c r="I268" s="265"/>
      <c r="J268" s="265"/>
      <c r="K268" s="265"/>
      <c r="L268" s="265"/>
      <c r="M268" s="311"/>
      <c r="N268" s="265"/>
      <c r="O268" s="1"/>
    </row>
    <row r="269" spans="1:15" ht="12" customHeight="1" x14ac:dyDescent="0.3">
      <c r="A269" s="28"/>
      <c r="B269" s="46" t="s">
        <v>41</v>
      </c>
      <c r="C269" s="57">
        <v>5</v>
      </c>
      <c r="D269" s="46" t="s">
        <v>99</v>
      </c>
      <c r="E269" s="28">
        <v>5.0000000000000001E-3</v>
      </c>
      <c r="F269" s="28">
        <v>5.0000000000000001E-3</v>
      </c>
      <c r="G269" s="28">
        <v>22</v>
      </c>
      <c r="H269" s="28">
        <f t="shared" si="16"/>
        <v>0.11</v>
      </c>
      <c r="I269" s="28"/>
      <c r="J269" s="28"/>
      <c r="K269" s="28"/>
      <c r="L269" s="28"/>
      <c r="M269" s="28"/>
      <c r="N269" s="28"/>
      <c r="O269" s="1"/>
    </row>
    <row r="270" spans="1:15" s="5" customFormat="1" ht="12" customHeight="1" x14ac:dyDescent="0.3">
      <c r="A270" s="28"/>
      <c r="B270" s="29" t="s">
        <v>71</v>
      </c>
      <c r="C270" s="30">
        <v>260</v>
      </c>
      <c r="D270" s="46"/>
      <c r="E270" s="28"/>
      <c r="F270" s="28"/>
      <c r="G270" s="28"/>
      <c r="H270" s="74"/>
      <c r="I270" s="30">
        <f>SUM(I261:I269)</f>
        <v>6.7379999999999995</v>
      </c>
      <c r="J270" s="30">
        <f>SUM(J261:J269)</f>
        <v>7.1659999999999995</v>
      </c>
      <c r="K270" s="30">
        <f>SUM(K261:K269)</f>
        <v>36.594000000000001</v>
      </c>
      <c r="L270" s="30">
        <v>284.37599999999998</v>
      </c>
      <c r="M270" s="30"/>
      <c r="N270" s="30"/>
      <c r="O270" s="7"/>
    </row>
    <row r="271" spans="1:15" s="1" customFormat="1" ht="12" customHeight="1" x14ac:dyDescent="0.25">
      <c r="A271" s="30"/>
      <c r="B271" s="29" t="s">
        <v>21</v>
      </c>
      <c r="C271" s="30">
        <f>C237+C259+C270</f>
        <v>1140</v>
      </c>
      <c r="D271" s="46"/>
      <c r="E271" s="28"/>
      <c r="F271" s="28"/>
      <c r="G271" s="28"/>
      <c r="H271" s="30">
        <f>SUM(H231:H270)</f>
        <v>72.072999999999979</v>
      </c>
      <c r="I271" s="97">
        <f>I270+I259+I237</f>
        <v>25.500999999999998</v>
      </c>
      <c r="J271" s="30">
        <f>J270+J259+J237</f>
        <v>23.9025</v>
      </c>
      <c r="K271" s="30">
        <f>K270+K259+K237</f>
        <v>166.96</v>
      </c>
      <c r="L271" s="30">
        <v>1098.904</v>
      </c>
      <c r="M271" s="28"/>
      <c r="N271" s="28"/>
    </row>
    <row r="272" spans="1:15" s="1" customFormat="1" ht="12" customHeight="1" x14ac:dyDescent="0.25">
      <c r="A272" s="30"/>
      <c r="B272" s="29"/>
      <c r="C272" s="30"/>
      <c r="D272" s="46"/>
      <c r="E272" s="28"/>
      <c r="F272" s="28"/>
      <c r="G272" s="28"/>
      <c r="H272" s="30"/>
      <c r="I272" s="97"/>
      <c r="J272" s="30"/>
      <c r="K272" s="30"/>
      <c r="L272" s="30"/>
      <c r="M272" s="28"/>
      <c r="N272" s="28"/>
    </row>
    <row r="273" spans="1:15" ht="13.5" customHeight="1" x14ac:dyDescent="0.3">
      <c r="A273" s="34"/>
      <c r="B273" s="17" t="s">
        <v>122</v>
      </c>
      <c r="C273" s="34"/>
      <c r="D273" s="35"/>
      <c r="E273" s="35"/>
      <c r="F273" s="35"/>
      <c r="G273" s="35"/>
      <c r="H273" s="35"/>
      <c r="I273" s="34"/>
      <c r="J273" s="34"/>
      <c r="K273" s="34"/>
      <c r="L273" s="34"/>
      <c r="M273" s="34"/>
      <c r="N273" s="34"/>
      <c r="O273" s="1"/>
    </row>
    <row r="274" spans="1:15" s="5" customFormat="1" ht="26.25" customHeight="1" x14ac:dyDescent="0.3">
      <c r="A274" s="40" t="s">
        <v>0</v>
      </c>
      <c r="B274" s="46"/>
      <c r="C274" s="254" t="s">
        <v>108</v>
      </c>
      <c r="D274" s="40" t="s">
        <v>2</v>
      </c>
      <c r="E274" s="40" t="s">
        <v>3</v>
      </c>
      <c r="F274" s="40" t="s">
        <v>4</v>
      </c>
      <c r="G274" s="43" t="s">
        <v>5</v>
      </c>
      <c r="H274" s="40" t="s">
        <v>6</v>
      </c>
      <c r="I274" s="40" t="s">
        <v>7</v>
      </c>
      <c r="J274" s="40" t="s">
        <v>8</v>
      </c>
      <c r="K274" s="40" t="s">
        <v>9</v>
      </c>
      <c r="L274" s="40" t="s">
        <v>10</v>
      </c>
      <c r="M274" s="40" t="s">
        <v>11</v>
      </c>
      <c r="N274" s="40" t="s">
        <v>12</v>
      </c>
      <c r="O274" s="7"/>
    </row>
    <row r="275" spans="1:15" s="5" customFormat="1" ht="15" customHeight="1" x14ac:dyDescent="0.3">
      <c r="A275" s="40"/>
      <c r="B275" s="98" t="s">
        <v>13</v>
      </c>
      <c r="C275" s="255"/>
      <c r="D275" s="42"/>
      <c r="E275" s="40" t="s">
        <v>14</v>
      </c>
      <c r="F275" s="40" t="s">
        <v>14</v>
      </c>
      <c r="G275" s="43" t="s">
        <v>15</v>
      </c>
      <c r="H275" s="40" t="s">
        <v>16</v>
      </c>
      <c r="I275" s="40" t="s">
        <v>14</v>
      </c>
      <c r="J275" s="40" t="s">
        <v>14</v>
      </c>
      <c r="K275" s="40" t="s">
        <v>14</v>
      </c>
      <c r="L275" s="40"/>
      <c r="M275" s="40"/>
      <c r="N275" s="40"/>
      <c r="O275" s="7"/>
    </row>
    <row r="276" spans="1:15" ht="12" customHeight="1" x14ac:dyDescent="0.3">
      <c r="A276" s="220">
        <v>1</v>
      </c>
      <c r="B276" s="225" t="s">
        <v>125</v>
      </c>
      <c r="C276" s="220">
        <v>200</v>
      </c>
      <c r="D276" s="46" t="s">
        <v>24</v>
      </c>
      <c r="E276" s="28">
        <v>0.04</v>
      </c>
      <c r="F276" s="28">
        <v>0.04</v>
      </c>
      <c r="G276" s="28">
        <v>90</v>
      </c>
      <c r="H276" s="28">
        <f t="shared" ref="H276:H314" si="23">E276*G276</f>
        <v>3.6</v>
      </c>
      <c r="I276" s="205">
        <v>5.75</v>
      </c>
      <c r="J276" s="205">
        <v>5.21</v>
      </c>
      <c r="K276" s="205">
        <v>18.829999999999998</v>
      </c>
      <c r="L276" s="205">
        <v>145.19999999999999</v>
      </c>
      <c r="M276" s="205">
        <v>100</v>
      </c>
      <c r="N276" s="205" t="s">
        <v>83</v>
      </c>
      <c r="O276" s="1"/>
    </row>
    <row r="277" spans="1:15" ht="13.5" customHeight="1" x14ac:dyDescent="0.3">
      <c r="A277" s="233"/>
      <c r="B277" s="228"/>
      <c r="C277" s="210"/>
      <c r="D277" s="46" t="s">
        <v>58</v>
      </c>
      <c r="E277" s="28">
        <v>0.02</v>
      </c>
      <c r="F277" s="28">
        <v>0.02</v>
      </c>
      <c r="G277" s="28">
        <v>65</v>
      </c>
      <c r="H277" s="28">
        <f t="shared" si="23"/>
        <v>1.3</v>
      </c>
      <c r="I277" s="224"/>
      <c r="J277" s="224"/>
      <c r="K277" s="224"/>
      <c r="L277" s="224"/>
      <c r="M277" s="224"/>
      <c r="N277" s="224"/>
      <c r="O277" s="1"/>
    </row>
    <row r="278" spans="1:15" ht="12" customHeight="1" x14ac:dyDescent="0.3">
      <c r="A278" s="220">
        <v>2</v>
      </c>
      <c r="B278" s="225" t="s">
        <v>120</v>
      </c>
      <c r="C278" s="220">
        <v>200</v>
      </c>
      <c r="D278" s="46" t="s">
        <v>25</v>
      </c>
      <c r="E278" s="28">
        <v>0.01</v>
      </c>
      <c r="F278" s="28">
        <v>0.01</v>
      </c>
      <c r="G278" s="28">
        <v>67</v>
      </c>
      <c r="H278" s="28">
        <f t="shared" si="23"/>
        <v>0.67</v>
      </c>
      <c r="I278" s="264">
        <v>0.06</v>
      </c>
      <c r="J278" s="264">
        <v>0.02</v>
      </c>
      <c r="K278" s="264">
        <v>9.99</v>
      </c>
      <c r="L278" s="264">
        <f>(I278+K278)*4 +J278*9</f>
        <v>40.380000000000003</v>
      </c>
      <c r="M278" s="264">
        <v>411</v>
      </c>
      <c r="N278" s="264" t="s">
        <v>83</v>
      </c>
      <c r="O278" s="1"/>
    </row>
    <row r="279" spans="1:15" ht="12" customHeight="1" x14ac:dyDescent="0.3">
      <c r="A279" s="210"/>
      <c r="B279" s="228"/>
      <c r="C279" s="210"/>
      <c r="D279" s="46" t="s">
        <v>26</v>
      </c>
      <c r="E279" s="28">
        <v>2.0000000000000001E-4</v>
      </c>
      <c r="F279" s="28">
        <v>2.0000000000000001E-4</v>
      </c>
      <c r="G279" s="28">
        <v>800</v>
      </c>
      <c r="H279" s="28">
        <f t="shared" si="23"/>
        <v>0.16</v>
      </c>
      <c r="I279" s="265"/>
      <c r="J279" s="265"/>
      <c r="K279" s="265"/>
      <c r="L279" s="265"/>
      <c r="M279" s="265"/>
      <c r="N279" s="265"/>
      <c r="O279" s="1"/>
    </row>
    <row r="280" spans="1:15" ht="12" customHeight="1" x14ac:dyDescent="0.3">
      <c r="A280" s="167">
        <v>3</v>
      </c>
      <c r="B280" s="147" t="s">
        <v>27</v>
      </c>
      <c r="C280" s="176">
        <v>30</v>
      </c>
      <c r="D280" s="46" t="s">
        <v>27</v>
      </c>
      <c r="E280" s="28">
        <v>0.03</v>
      </c>
      <c r="F280" s="28">
        <v>0.03</v>
      </c>
      <c r="G280" s="28">
        <v>55</v>
      </c>
      <c r="H280" s="28">
        <f t="shared" si="23"/>
        <v>1.65</v>
      </c>
      <c r="I280" s="156">
        <v>4.7300000000000004</v>
      </c>
      <c r="J280" s="156">
        <v>6.88</v>
      </c>
      <c r="K280" s="156">
        <v>14.56</v>
      </c>
      <c r="L280" s="156">
        <v>156</v>
      </c>
      <c r="M280" s="156">
        <v>3</v>
      </c>
      <c r="N280" s="93" t="s">
        <v>68</v>
      </c>
      <c r="O280" s="1"/>
    </row>
    <row r="281" spans="1:15" s="5" customFormat="1" ht="12" customHeight="1" x14ac:dyDescent="0.3">
      <c r="A281" s="28"/>
      <c r="B281" s="29" t="s">
        <v>69</v>
      </c>
      <c r="C281" s="30">
        <f>SUM(C275:C280)</f>
        <v>430</v>
      </c>
      <c r="D281" s="29"/>
      <c r="E281" s="30"/>
      <c r="F281" s="30"/>
      <c r="G281" s="30"/>
      <c r="H281" s="28"/>
      <c r="I281" s="62">
        <f>SUM(I276:I280)</f>
        <v>10.54</v>
      </c>
      <c r="J281" s="62">
        <f>SUM(J276:J280)</f>
        <v>12.11</v>
      </c>
      <c r="K281" s="62">
        <f>SUM(K276:K280)</f>
        <v>43.38</v>
      </c>
      <c r="L281" s="62">
        <f>SUM(L276:L280)</f>
        <v>341.58</v>
      </c>
      <c r="M281" s="30"/>
      <c r="N281" s="30"/>
      <c r="O281" s="7"/>
    </row>
    <row r="282" spans="1:15" s="5" customFormat="1" ht="12" customHeight="1" x14ac:dyDescent="0.3">
      <c r="A282" s="28"/>
      <c r="B282" s="29" t="s">
        <v>149</v>
      </c>
      <c r="C282" s="30"/>
      <c r="D282" s="29"/>
      <c r="E282" s="30"/>
      <c r="F282" s="30"/>
      <c r="G282" s="30"/>
      <c r="H282" s="28"/>
      <c r="I282" s="62"/>
      <c r="J282" s="62"/>
      <c r="K282" s="62"/>
      <c r="L282" s="62"/>
      <c r="M282" s="30"/>
      <c r="N282" s="30"/>
      <c r="O282" s="7"/>
    </row>
    <row r="283" spans="1:15" ht="12" customHeight="1" x14ac:dyDescent="0.3">
      <c r="A283" s="28"/>
      <c r="B283" s="46" t="s">
        <v>151</v>
      </c>
      <c r="C283" s="28">
        <v>35</v>
      </c>
      <c r="D283" s="46" t="s">
        <v>151</v>
      </c>
      <c r="E283" s="28">
        <v>3.3000000000000002E-2</v>
      </c>
      <c r="F283" s="28">
        <v>3.3000000000000002E-2</v>
      </c>
      <c r="G283" s="28">
        <v>160</v>
      </c>
      <c r="H283" s="28">
        <f t="shared" si="23"/>
        <v>5.28</v>
      </c>
      <c r="I283" s="73"/>
      <c r="J283" s="73"/>
      <c r="K283" s="73"/>
      <c r="L283" s="73"/>
      <c r="M283" s="28"/>
      <c r="N283" s="28"/>
      <c r="O283" s="1"/>
    </row>
    <row r="284" spans="1:15" s="5" customFormat="1" ht="12" customHeight="1" x14ac:dyDescent="0.3">
      <c r="A284" s="28"/>
      <c r="B284" s="29" t="s">
        <v>52</v>
      </c>
      <c r="C284" s="30"/>
      <c r="D284" s="29"/>
      <c r="E284" s="30"/>
      <c r="F284" s="30"/>
      <c r="G284" s="30"/>
      <c r="H284" s="30"/>
      <c r="I284" s="62"/>
      <c r="J284" s="62"/>
      <c r="K284" s="62"/>
      <c r="L284" s="62"/>
      <c r="M284" s="30"/>
      <c r="N284" s="30"/>
      <c r="O284" s="7"/>
    </row>
    <row r="285" spans="1:15" ht="12" customHeight="1" x14ac:dyDescent="0.3">
      <c r="A285" s="220">
        <v>2</v>
      </c>
      <c r="B285" s="225" t="s">
        <v>94</v>
      </c>
      <c r="C285" s="220">
        <v>200</v>
      </c>
      <c r="D285" s="46" t="s">
        <v>29</v>
      </c>
      <c r="E285" s="28">
        <v>4.4999999999999998E-2</v>
      </c>
      <c r="F285" s="28">
        <v>4.2999999999999997E-2</v>
      </c>
      <c r="G285" s="28">
        <v>40</v>
      </c>
      <c r="H285" s="28">
        <f t="shared" si="23"/>
        <v>1.7999999999999998</v>
      </c>
      <c r="I285" s="205"/>
      <c r="J285" s="205">
        <v>2.27</v>
      </c>
      <c r="K285" s="205">
        <v>11.43</v>
      </c>
      <c r="L285" s="199">
        <v>73.2</v>
      </c>
      <c r="M285" s="205">
        <v>86</v>
      </c>
      <c r="N285" s="205" t="s">
        <v>83</v>
      </c>
      <c r="O285" s="1"/>
    </row>
    <row r="286" spans="1:15" ht="12" customHeight="1" x14ac:dyDescent="0.3">
      <c r="A286" s="221"/>
      <c r="B286" s="230"/>
      <c r="C286" s="209"/>
      <c r="D286" s="46" t="s">
        <v>30</v>
      </c>
      <c r="E286" s="28">
        <v>3.0000000000000001E-3</v>
      </c>
      <c r="F286" s="28">
        <v>2E-3</v>
      </c>
      <c r="G286" s="28">
        <v>40</v>
      </c>
      <c r="H286" s="28">
        <f t="shared" si="23"/>
        <v>0.12</v>
      </c>
      <c r="I286" s="206"/>
      <c r="J286" s="206"/>
      <c r="K286" s="206"/>
      <c r="L286" s="292"/>
      <c r="M286" s="206"/>
      <c r="N286" s="206"/>
      <c r="O286" s="1"/>
    </row>
    <row r="287" spans="1:15" ht="12" customHeight="1" x14ac:dyDescent="0.3">
      <c r="A287" s="221"/>
      <c r="B287" s="230"/>
      <c r="C287" s="209"/>
      <c r="D287" s="46" t="s">
        <v>32</v>
      </c>
      <c r="E287" s="28">
        <v>3.0000000000000001E-3</v>
      </c>
      <c r="F287" s="28">
        <v>2E-3</v>
      </c>
      <c r="G287" s="28">
        <v>40</v>
      </c>
      <c r="H287" s="28">
        <f t="shared" si="23"/>
        <v>0.12</v>
      </c>
      <c r="I287" s="206"/>
      <c r="J287" s="206"/>
      <c r="K287" s="206"/>
      <c r="L287" s="292"/>
      <c r="M287" s="206"/>
      <c r="N287" s="206"/>
      <c r="O287" s="1"/>
    </row>
    <row r="288" spans="1:15" ht="12" customHeight="1" x14ac:dyDescent="0.3">
      <c r="A288" s="221"/>
      <c r="B288" s="230"/>
      <c r="C288" s="209"/>
      <c r="D288" s="46" t="s">
        <v>45</v>
      </c>
      <c r="E288" s="28">
        <v>2E-3</v>
      </c>
      <c r="F288" s="28">
        <v>2E-3</v>
      </c>
      <c r="G288" s="28">
        <v>160</v>
      </c>
      <c r="H288" s="28">
        <f t="shared" si="23"/>
        <v>0.32</v>
      </c>
      <c r="I288" s="206"/>
      <c r="J288" s="206"/>
      <c r="K288" s="206"/>
      <c r="L288" s="292"/>
      <c r="M288" s="206"/>
      <c r="N288" s="206"/>
      <c r="O288" s="1"/>
    </row>
    <row r="289" spans="1:15" ht="12" customHeight="1" x14ac:dyDescent="0.3">
      <c r="A289" s="221"/>
      <c r="B289" s="230"/>
      <c r="C289" s="209"/>
      <c r="D289" s="46" t="s">
        <v>54</v>
      </c>
      <c r="E289" s="28">
        <v>2E-3</v>
      </c>
      <c r="F289" s="28">
        <v>2E-3</v>
      </c>
      <c r="G289" s="28">
        <v>357</v>
      </c>
      <c r="H289" s="28">
        <f t="shared" si="23"/>
        <v>0.71399999999999997</v>
      </c>
      <c r="I289" s="206"/>
      <c r="J289" s="206"/>
      <c r="K289" s="206"/>
      <c r="L289" s="292"/>
      <c r="M289" s="206"/>
      <c r="N289" s="206"/>
      <c r="O289" s="1"/>
    </row>
    <row r="290" spans="1:15" ht="12" customHeight="1" x14ac:dyDescent="0.3">
      <c r="A290" s="221"/>
      <c r="B290" s="230"/>
      <c r="C290" s="209"/>
      <c r="D290" s="46" t="s">
        <v>55</v>
      </c>
      <c r="E290" s="28">
        <v>3.0000000000000001E-3</v>
      </c>
      <c r="F290" s="28">
        <v>3.0000000000000001E-3</v>
      </c>
      <c r="G290" s="28">
        <v>313</v>
      </c>
      <c r="H290" s="28">
        <f t="shared" si="23"/>
        <v>0.93900000000000006</v>
      </c>
      <c r="I290" s="206"/>
      <c r="J290" s="206"/>
      <c r="K290" s="206"/>
      <c r="L290" s="292"/>
      <c r="M290" s="206"/>
      <c r="N290" s="206"/>
      <c r="O290" s="1"/>
    </row>
    <row r="291" spans="1:15" ht="12" customHeight="1" x14ac:dyDescent="0.3">
      <c r="A291" s="233"/>
      <c r="B291" s="226"/>
      <c r="C291" s="210"/>
      <c r="D291" s="46" t="s">
        <v>46</v>
      </c>
      <c r="E291" s="28">
        <v>3.5000000000000003E-2</v>
      </c>
      <c r="F291" s="28">
        <v>3.5000000000000003E-2</v>
      </c>
      <c r="G291" s="28">
        <v>55</v>
      </c>
      <c r="H291" s="28">
        <f t="shared" si="23"/>
        <v>1.9250000000000003</v>
      </c>
      <c r="I291" s="224"/>
      <c r="J291" s="224"/>
      <c r="K291" s="224"/>
      <c r="L291" s="298"/>
      <c r="M291" s="224"/>
      <c r="N291" s="224"/>
      <c r="O291" s="1"/>
    </row>
    <row r="292" spans="1:15" ht="12" customHeight="1" x14ac:dyDescent="0.3">
      <c r="A292" s="308">
        <v>3</v>
      </c>
      <c r="B292" s="299" t="s">
        <v>146</v>
      </c>
      <c r="C292" s="308" t="s">
        <v>134</v>
      </c>
      <c r="D292" s="46" t="s">
        <v>144</v>
      </c>
      <c r="E292" s="28">
        <v>0.06</v>
      </c>
      <c r="F292" s="28">
        <v>5.5E-2</v>
      </c>
      <c r="G292" s="28">
        <v>440</v>
      </c>
      <c r="H292" s="28">
        <f t="shared" si="23"/>
        <v>26.4</v>
      </c>
      <c r="I292" s="205">
        <v>11.648</v>
      </c>
      <c r="J292" s="205">
        <v>10.744999999999999</v>
      </c>
      <c r="K292" s="205">
        <v>9.4079999999999995</v>
      </c>
      <c r="L292" s="199">
        <f>(I292+K292)*4 +J292*9</f>
        <v>180.92899999999997</v>
      </c>
      <c r="M292" s="205">
        <v>120611</v>
      </c>
      <c r="N292" s="205" t="s">
        <v>68</v>
      </c>
      <c r="O292" s="1"/>
    </row>
    <row r="293" spans="1:15" ht="12" customHeight="1" x14ac:dyDescent="0.3">
      <c r="A293" s="319"/>
      <c r="B293" s="253"/>
      <c r="C293" s="209"/>
      <c r="D293" s="46" t="s">
        <v>27</v>
      </c>
      <c r="E293" s="28">
        <v>0.01</v>
      </c>
      <c r="F293" s="28">
        <v>0.01</v>
      </c>
      <c r="G293" s="28">
        <v>55</v>
      </c>
      <c r="H293" s="28">
        <f t="shared" si="23"/>
        <v>0.55000000000000004</v>
      </c>
      <c r="I293" s="229"/>
      <c r="J293" s="206"/>
      <c r="K293" s="206"/>
      <c r="L293" s="292"/>
      <c r="M293" s="206"/>
      <c r="N293" s="206"/>
      <c r="O293" s="1"/>
    </row>
    <row r="294" spans="1:15" ht="12" customHeight="1" x14ac:dyDescent="0.3">
      <c r="A294" s="319"/>
      <c r="B294" s="253"/>
      <c r="C294" s="209"/>
      <c r="D294" s="56" t="s">
        <v>35</v>
      </c>
      <c r="E294" s="71">
        <v>5.0000000000000001E-3</v>
      </c>
      <c r="F294" s="57">
        <v>5.0000000000000001E-3</v>
      </c>
      <c r="G294" s="57">
        <v>120</v>
      </c>
      <c r="H294" s="57">
        <f t="shared" ref="H294" si="24">E294*G294</f>
        <v>0.6</v>
      </c>
      <c r="I294" s="229"/>
      <c r="J294" s="206"/>
      <c r="K294" s="206"/>
      <c r="L294" s="292"/>
      <c r="M294" s="206"/>
      <c r="N294" s="206"/>
      <c r="O294" s="1"/>
    </row>
    <row r="295" spans="1:15" ht="11.25" customHeight="1" x14ac:dyDescent="0.3">
      <c r="A295" s="319"/>
      <c r="B295" s="253"/>
      <c r="C295" s="209"/>
      <c r="D295" s="56" t="s">
        <v>32</v>
      </c>
      <c r="E295" s="71">
        <v>3.0000000000000001E-3</v>
      </c>
      <c r="F295" s="57">
        <v>3.0000000000000001E-3</v>
      </c>
      <c r="G295" s="57">
        <v>40</v>
      </c>
      <c r="H295" s="57">
        <f t="shared" si="23"/>
        <v>0.12</v>
      </c>
      <c r="I295" s="229"/>
      <c r="J295" s="206"/>
      <c r="K295" s="206"/>
      <c r="L295" s="292"/>
      <c r="M295" s="206"/>
      <c r="N295" s="206"/>
      <c r="O295" s="1"/>
    </row>
    <row r="296" spans="1:15" ht="11.25" customHeight="1" x14ac:dyDescent="0.3">
      <c r="A296" s="319"/>
      <c r="B296" s="253"/>
      <c r="C296" s="209"/>
      <c r="D296" s="56" t="s">
        <v>37</v>
      </c>
      <c r="E296" s="71">
        <v>2E-3</v>
      </c>
      <c r="F296" s="57">
        <v>2E-3</v>
      </c>
      <c r="G296" s="57">
        <v>34</v>
      </c>
      <c r="H296" s="57">
        <f t="shared" si="23"/>
        <v>6.8000000000000005E-2</v>
      </c>
      <c r="I296" s="229"/>
      <c r="J296" s="206"/>
      <c r="K296" s="206"/>
      <c r="L296" s="292"/>
      <c r="M296" s="206"/>
      <c r="N296" s="206"/>
      <c r="O296" s="1"/>
    </row>
    <row r="297" spans="1:15" ht="11.25" customHeight="1" x14ac:dyDescent="0.3">
      <c r="A297" s="319"/>
      <c r="B297" s="253"/>
      <c r="C297" s="209"/>
      <c r="D297" s="56" t="s">
        <v>54</v>
      </c>
      <c r="E297" s="71">
        <v>2E-3</v>
      </c>
      <c r="F297" s="57">
        <v>2E-3</v>
      </c>
      <c r="G297" s="57">
        <v>357</v>
      </c>
      <c r="H297" s="57">
        <f t="shared" si="23"/>
        <v>0.71399999999999997</v>
      </c>
      <c r="I297" s="229"/>
      <c r="J297" s="206"/>
      <c r="K297" s="206"/>
      <c r="L297" s="292"/>
      <c r="M297" s="206"/>
      <c r="N297" s="206"/>
      <c r="O297" s="1"/>
    </row>
    <row r="298" spans="1:15" ht="11.25" customHeight="1" x14ac:dyDescent="0.3">
      <c r="A298" s="319"/>
      <c r="B298" s="253"/>
      <c r="C298" s="209"/>
      <c r="D298" s="46" t="s">
        <v>45</v>
      </c>
      <c r="E298" s="28">
        <v>3.0000000000000001E-3</v>
      </c>
      <c r="F298" s="28">
        <v>3.0000000000000001E-3</v>
      </c>
      <c r="G298" s="28">
        <v>160</v>
      </c>
      <c r="H298" s="28">
        <f t="shared" ref="H298" si="25">E298*G298</f>
        <v>0.48</v>
      </c>
      <c r="I298" s="229"/>
      <c r="J298" s="206"/>
      <c r="K298" s="206"/>
      <c r="L298" s="292"/>
      <c r="M298" s="206"/>
      <c r="N298" s="206"/>
      <c r="O298" s="1"/>
    </row>
    <row r="299" spans="1:15" ht="11.25" customHeight="1" x14ac:dyDescent="0.3">
      <c r="A299" s="309"/>
      <c r="B299" s="266"/>
      <c r="C299" s="210"/>
      <c r="D299" s="56" t="s">
        <v>113</v>
      </c>
      <c r="E299" s="71">
        <v>2.5000000000000001E-2</v>
      </c>
      <c r="F299" s="57">
        <v>2.5000000000000001E-2</v>
      </c>
      <c r="G299" s="57">
        <v>44</v>
      </c>
      <c r="H299" s="57">
        <f t="shared" si="23"/>
        <v>1.1000000000000001</v>
      </c>
      <c r="I299" s="214"/>
      <c r="J299" s="224"/>
      <c r="K299" s="224"/>
      <c r="L299" s="298"/>
      <c r="M299" s="224"/>
      <c r="N299" s="224"/>
      <c r="O299" s="1"/>
    </row>
    <row r="300" spans="1:15" ht="12" customHeight="1" x14ac:dyDescent="0.3">
      <c r="A300" s="220">
        <v>4</v>
      </c>
      <c r="B300" s="225" t="s">
        <v>42</v>
      </c>
      <c r="C300" s="220">
        <v>200</v>
      </c>
      <c r="D300" s="46" t="s">
        <v>25</v>
      </c>
      <c r="E300" s="28">
        <v>0.01</v>
      </c>
      <c r="F300" s="28">
        <v>0.01</v>
      </c>
      <c r="G300" s="28">
        <v>67</v>
      </c>
      <c r="H300" s="28">
        <f t="shared" si="23"/>
        <v>0.67</v>
      </c>
      <c r="I300" s="205">
        <v>0.83</v>
      </c>
      <c r="J300" s="205">
        <v>3.3</v>
      </c>
      <c r="K300" s="205">
        <v>2.44</v>
      </c>
      <c r="L300" s="199">
        <v>13.44</v>
      </c>
      <c r="M300" s="205">
        <v>350</v>
      </c>
      <c r="N300" s="205" t="s">
        <v>68</v>
      </c>
      <c r="O300" s="1"/>
    </row>
    <row r="301" spans="1:15" ht="12" customHeight="1" x14ac:dyDescent="0.3">
      <c r="A301" s="233"/>
      <c r="B301" s="226"/>
      <c r="C301" s="233"/>
      <c r="D301" s="46" t="s">
        <v>48</v>
      </c>
      <c r="E301" s="28">
        <v>4.0000000000000001E-3</v>
      </c>
      <c r="F301" s="28">
        <v>4.0000000000000001E-3</v>
      </c>
      <c r="G301" s="28">
        <v>120</v>
      </c>
      <c r="H301" s="28">
        <f t="shared" si="23"/>
        <v>0.48</v>
      </c>
      <c r="I301" s="224"/>
      <c r="J301" s="224"/>
      <c r="K301" s="224"/>
      <c r="L301" s="298"/>
      <c r="M301" s="224"/>
      <c r="N301" s="224"/>
      <c r="O301" s="1"/>
    </row>
    <row r="302" spans="1:15" ht="12" customHeight="1" x14ac:dyDescent="0.3">
      <c r="A302" s="99"/>
      <c r="B302" s="94" t="s">
        <v>17</v>
      </c>
      <c r="C302" s="57">
        <v>50</v>
      </c>
      <c r="D302" s="46" t="s">
        <v>27</v>
      </c>
      <c r="E302" s="28">
        <v>0.05</v>
      </c>
      <c r="F302" s="28">
        <v>0.05</v>
      </c>
      <c r="G302" s="28">
        <v>55</v>
      </c>
      <c r="H302" s="28">
        <f t="shared" si="23"/>
        <v>2.75</v>
      </c>
      <c r="I302" s="73">
        <v>4</v>
      </c>
      <c r="J302" s="73">
        <v>1.5</v>
      </c>
      <c r="K302" s="73">
        <v>25</v>
      </c>
      <c r="L302" s="52">
        <f>(I302+K302)*4 +J302*9</f>
        <v>129.5</v>
      </c>
      <c r="M302" s="73">
        <v>200102</v>
      </c>
      <c r="N302" s="73" t="s">
        <v>68</v>
      </c>
      <c r="O302" s="1"/>
    </row>
    <row r="303" spans="1:15" ht="12" customHeight="1" x14ac:dyDescent="0.3">
      <c r="A303" s="57"/>
      <c r="B303" s="100" t="s">
        <v>70</v>
      </c>
      <c r="C303" s="101">
        <f>SUM(C285:C302)</f>
        <v>450</v>
      </c>
      <c r="D303" s="62"/>
      <c r="E303" s="62"/>
      <c r="F303" s="62"/>
      <c r="G303" s="62"/>
      <c r="H303" s="62"/>
      <c r="I303" s="62">
        <v>19.018000000000001</v>
      </c>
      <c r="J303" s="62">
        <v>22.91</v>
      </c>
      <c r="K303" s="62">
        <v>52.828000000000003</v>
      </c>
      <c r="L303" s="85">
        <f>SUM(L285:L302)</f>
        <v>397.06899999999996</v>
      </c>
      <c r="M303" s="28"/>
      <c r="N303" s="28"/>
      <c r="O303" s="1"/>
    </row>
    <row r="304" spans="1:15" s="5" customFormat="1" ht="12" customHeight="1" x14ac:dyDescent="0.3">
      <c r="A304" s="28"/>
      <c r="B304" s="30" t="s">
        <v>20</v>
      </c>
      <c r="C304" s="30"/>
      <c r="D304" s="29"/>
      <c r="E304" s="30"/>
      <c r="F304" s="30"/>
      <c r="G304" s="30"/>
      <c r="H304" s="30"/>
      <c r="I304" s="30"/>
      <c r="J304" s="30"/>
      <c r="K304" s="30"/>
      <c r="L304" s="48"/>
      <c r="M304" s="30"/>
      <c r="N304" s="30"/>
      <c r="O304" s="7"/>
    </row>
    <row r="305" spans="1:15" s="5" customFormat="1" ht="12" customHeight="1" x14ac:dyDescent="0.3">
      <c r="A305" s="220">
        <v>1</v>
      </c>
      <c r="B305" s="225" t="s">
        <v>102</v>
      </c>
      <c r="C305" s="220">
        <v>60</v>
      </c>
      <c r="D305" s="46" t="s">
        <v>37</v>
      </c>
      <c r="E305" s="28">
        <v>3.5000000000000003E-2</v>
      </c>
      <c r="F305" s="28">
        <v>3.5000000000000003E-2</v>
      </c>
      <c r="G305" s="28">
        <v>34</v>
      </c>
      <c r="H305" s="28">
        <f t="shared" ref="H305:H311" si="26">E305*G305</f>
        <v>1.1900000000000002</v>
      </c>
      <c r="I305" s="205">
        <v>3.4</v>
      </c>
      <c r="J305" s="205">
        <v>5.5</v>
      </c>
      <c r="K305" s="205">
        <v>22</v>
      </c>
      <c r="L305" s="245">
        <f>(I305+K305)*4 +J305*9</f>
        <v>151.1</v>
      </c>
      <c r="M305" s="205">
        <v>452</v>
      </c>
      <c r="N305" s="205" t="s">
        <v>68</v>
      </c>
      <c r="O305" s="7"/>
    </row>
    <row r="306" spans="1:15" ht="12" customHeight="1" x14ac:dyDescent="0.3">
      <c r="A306" s="221"/>
      <c r="B306" s="227"/>
      <c r="C306" s="221"/>
      <c r="D306" s="46" t="s">
        <v>24</v>
      </c>
      <c r="E306" s="28">
        <v>0.01</v>
      </c>
      <c r="F306" s="28">
        <v>0.01</v>
      </c>
      <c r="G306" s="28">
        <v>90</v>
      </c>
      <c r="H306" s="28">
        <f t="shared" si="26"/>
        <v>0.9</v>
      </c>
      <c r="I306" s="206"/>
      <c r="J306" s="206"/>
      <c r="K306" s="206"/>
      <c r="L306" s="206"/>
      <c r="M306" s="206"/>
      <c r="N306" s="206"/>
      <c r="O306" s="1"/>
    </row>
    <row r="307" spans="1:15" ht="12" customHeight="1" x14ac:dyDescent="0.3">
      <c r="A307" s="221"/>
      <c r="B307" s="227"/>
      <c r="C307" s="221"/>
      <c r="D307" s="46" t="s">
        <v>25</v>
      </c>
      <c r="E307" s="28">
        <v>3.0000000000000001E-3</v>
      </c>
      <c r="F307" s="28">
        <v>3.0000000000000001E-3</v>
      </c>
      <c r="G307" s="28">
        <v>67</v>
      </c>
      <c r="H307" s="28">
        <f t="shared" si="26"/>
        <v>0.20100000000000001</v>
      </c>
      <c r="I307" s="206"/>
      <c r="J307" s="206"/>
      <c r="K307" s="206"/>
      <c r="L307" s="206"/>
      <c r="M307" s="206"/>
      <c r="N307" s="206"/>
      <c r="O307" s="1"/>
    </row>
    <row r="308" spans="1:15" ht="12" customHeight="1" x14ac:dyDescent="0.3">
      <c r="A308" s="221"/>
      <c r="B308" s="227"/>
      <c r="C308" s="221"/>
      <c r="D308" s="46" t="s">
        <v>49</v>
      </c>
      <c r="E308" s="28">
        <v>2.0000000000000001E-4</v>
      </c>
      <c r="F308" s="28">
        <v>2.0000000000000001E-4</v>
      </c>
      <c r="G308" s="28">
        <v>350</v>
      </c>
      <c r="H308" s="28">
        <f t="shared" si="26"/>
        <v>7.0000000000000007E-2</v>
      </c>
      <c r="I308" s="206"/>
      <c r="J308" s="206"/>
      <c r="K308" s="206"/>
      <c r="L308" s="206"/>
      <c r="M308" s="206"/>
      <c r="N308" s="206"/>
      <c r="O308" s="1"/>
    </row>
    <row r="309" spans="1:15" ht="12" customHeight="1" x14ac:dyDescent="0.3">
      <c r="A309" s="221"/>
      <c r="B309" s="227"/>
      <c r="C309" s="221"/>
      <c r="D309" s="46" t="s">
        <v>50</v>
      </c>
      <c r="E309" s="28">
        <v>4.0000000000000001E-3</v>
      </c>
      <c r="F309" s="28">
        <v>4.0000000000000001E-3</v>
      </c>
      <c r="G309" s="28">
        <v>160</v>
      </c>
      <c r="H309" s="28">
        <f t="shared" si="26"/>
        <v>0.64</v>
      </c>
      <c r="I309" s="206"/>
      <c r="J309" s="206"/>
      <c r="K309" s="206"/>
      <c r="L309" s="206"/>
      <c r="M309" s="206"/>
      <c r="N309" s="206"/>
      <c r="O309" s="1"/>
    </row>
    <row r="310" spans="1:15" ht="12" customHeight="1" x14ac:dyDescent="0.3">
      <c r="A310" s="221"/>
      <c r="B310" s="227"/>
      <c r="C310" s="221"/>
      <c r="D310" s="46" t="s">
        <v>35</v>
      </c>
      <c r="E310" s="28">
        <v>5.0000000000000001E-3</v>
      </c>
      <c r="F310" s="28">
        <v>5.0000000000000001E-3</v>
      </c>
      <c r="G310" s="28">
        <v>120</v>
      </c>
      <c r="H310" s="28">
        <f t="shared" si="26"/>
        <v>0.6</v>
      </c>
      <c r="I310" s="206"/>
      <c r="J310" s="206"/>
      <c r="K310" s="206"/>
      <c r="L310" s="206"/>
      <c r="M310" s="206"/>
      <c r="N310" s="206"/>
      <c r="O310" s="1"/>
    </row>
    <row r="311" spans="1:15" ht="12" customHeight="1" x14ac:dyDescent="0.3">
      <c r="A311" s="221"/>
      <c r="B311" s="227"/>
      <c r="C311" s="221"/>
      <c r="D311" s="46" t="s">
        <v>87</v>
      </c>
      <c r="E311" s="28">
        <v>3.0000000000000001E-3</v>
      </c>
      <c r="F311" s="28">
        <v>3.0000000000000001E-3</v>
      </c>
      <c r="G311" s="28">
        <v>160</v>
      </c>
      <c r="H311" s="28">
        <f t="shared" si="26"/>
        <v>0.48</v>
      </c>
      <c r="I311" s="206"/>
      <c r="J311" s="206"/>
      <c r="K311" s="206"/>
      <c r="L311" s="206"/>
      <c r="M311" s="206"/>
      <c r="N311" s="206"/>
      <c r="O311" s="1"/>
    </row>
    <row r="312" spans="1:15" ht="12" customHeight="1" x14ac:dyDescent="0.3">
      <c r="A312" s="220">
        <v>2</v>
      </c>
      <c r="B312" s="222" t="s">
        <v>120</v>
      </c>
      <c r="C312" s="220">
        <v>200</v>
      </c>
      <c r="D312" s="46" t="s">
        <v>26</v>
      </c>
      <c r="E312" s="28">
        <v>2.0000000000000001E-4</v>
      </c>
      <c r="F312" s="28">
        <v>2.0000000000000001E-4</v>
      </c>
      <c r="G312" s="28">
        <v>800</v>
      </c>
      <c r="H312" s="28">
        <f t="shared" si="23"/>
        <v>0.16</v>
      </c>
      <c r="I312" s="220">
        <v>0</v>
      </c>
      <c r="J312" s="220">
        <v>0</v>
      </c>
      <c r="K312" s="220">
        <v>6.6</v>
      </c>
      <c r="L312" s="315">
        <v>26.4</v>
      </c>
      <c r="M312" s="220">
        <v>118</v>
      </c>
      <c r="N312" s="220" t="s">
        <v>83</v>
      </c>
      <c r="O312" s="1"/>
    </row>
    <row r="313" spans="1:15" ht="12" customHeight="1" x14ac:dyDescent="0.3">
      <c r="A313" s="233"/>
      <c r="B313" s="274"/>
      <c r="C313" s="233"/>
      <c r="D313" s="46" t="s">
        <v>25</v>
      </c>
      <c r="E313" s="28">
        <v>0.01</v>
      </c>
      <c r="F313" s="28">
        <v>0.01</v>
      </c>
      <c r="G313" s="28">
        <v>67</v>
      </c>
      <c r="H313" s="28">
        <f t="shared" si="23"/>
        <v>0.67</v>
      </c>
      <c r="I313" s="210"/>
      <c r="J313" s="210"/>
      <c r="K313" s="210"/>
      <c r="L313" s="210"/>
      <c r="M313" s="210"/>
      <c r="N313" s="210"/>
      <c r="O313" s="1"/>
    </row>
    <row r="314" spans="1:15" ht="12" customHeight="1" x14ac:dyDescent="0.3">
      <c r="A314" s="75"/>
      <c r="B314" s="46" t="s">
        <v>41</v>
      </c>
      <c r="C314" s="28">
        <v>5</v>
      </c>
      <c r="D314" s="29"/>
      <c r="E314" s="28">
        <v>5.0000000000000001E-3</v>
      </c>
      <c r="F314" s="28">
        <v>5.0000000000000001E-3</v>
      </c>
      <c r="G314" s="28">
        <v>22</v>
      </c>
      <c r="H314" s="28">
        <f t="shared" si="23"/>
        <v>0.11</v>
      </c>
      <c r="I314" s="28"/>
      <c r="J314" s="28"/>
      <c r="K314" s="28"/>
      <c r="L314" s="28"/>
      <c r="M314" s="28"/>
      <c r="N314" s="28"/>
      <c r="O314" s="1"/>
    </row>
    <row r="315" spans="1:15" s="5" customFormat="1" ht="12" customHeight="1" x14ac:dyDescent="0.3">
      <c r="A315" s="28"/>
      <c r="B315" s="29" t="s">
        <v>71</v>
      </c>
      <c r="C315" s="30">
        <v>260</v>
      </c>
      <c r="D315" s="46"/>
      <c r="E315" s="28"/>
      <c r="F315" s="28"/>
      <c r="G315" s="28"/>
      <c r="H315" s="74"/>
      <c r="I315" s="30">
        <f>SUM(I305:I314)</f>
        <v>3.4</v>
      </c>
      <c r="J315" s="30">
        <f>SUM(J305:J312)</f>
        <v>5.5</v>
      </c>
      <c r="K315" s="30">
        <f>SUM(K305:K312)</f>
        <v>28.6</v>
      </c>
      <c r="L315" s="30">
        <f>SUM(L305:L312)</f>
        <v>177.5</v>
      </c>
      <c r="M315" s="30"/>
      <c r="N315" s="30"/>
      <c r="O315" s="7"/>
    </row>
    <row r="316" spans="1:15" s="1" customFormat="1" ht="12" customHeight="1" x14ac:dyDescent="0.25">
      <c r="A316" s="30"/>
      <c r="B316" s="29" t="s">
        <v>21</v>
      </c>
      <c r="C316" s="30">
        <f>C281+C303+C315</f>
        <v>1140</v>
      </c>
      <c r="D316" s="46"/>
      <c r="E316" s="28"/>
      <c r="F316" s="28"/>
      <c r="G316" s="28"/>
      <c r="H316" s="74">
        <f>SUM(H276:H315)</f>
        <v>57.550999999999988</v>
      </c>
      <c r="I316" s="30">
        <f>I281+I303+I315</f>
        <v>32.957999999999998</v>
      </c>
      <c r="J316" s="30">
        <f>J281+J303+J315</f>
        <v>40.519999999999996</v>
      </c>
      <c r="K316" s="30">
        <f>K281+K303+K315</f>
        <v>124.80799999999999</v>
      </c>
      <c r="L316" s="30">
        <f>L281+L303+L315</f>
        <v>916.14899999999989</v>
      </c>
      <c r="M316" s="28"/>
      <c r="N316" s="28"/>
    </row>
    <row r="317" spans="1:15" ht="12.75" customHeight="1" x14ac:dyDescent="0.3">
      <c r="A317" s="34"/>
      <c r="B317" s="17" t="s">
        <v>124</v>
      </c>
      <c r="C317" s="34"/>
      <c r="D317" s="35"/>
      <c r="E317" s="35"/>
      <c r="F317" s="35"/>
      <c r="G317" s="35"/>
      <c r="H317" s="35"/>
      <c r="I317" s="34"/>
      <c r="J317" s="34"/>
      <c r="K317" s="34"/>
      <c r="L317" s="34"/>
      <c r="M317" s="34"/>
      <c r="N317" s="34"/>
      <c r="O317" s="1"/>
    </row>
    <row r="318" spans="1:15" s="125" customFormat="1" ht="22.5" customHeight="1" x14ac:dyDescent="0.3">
      <c r="A318" s="254" t="s">
        <v>0</v>
      </c>
      <c r="B318" s="99"/>
      <c r="C318" s="254" t="s">
        <v>106</v>
      </c>
      <c r="D318" s="26" t="s">
        <v>2</v>
      </c>
      <c r="E318" s="26" t="s">
        <v>3</v>
      </c>
      <c r="F318" s="26" t="s">
        <v>4</v>
      </c>
      <c r="G318" s="27" t="s">
        <v>5</v>
      </c>
      <c r="H318" s="26" t="s">
        <v>6</v>
      </c>
      <c r="I318" s="26" t="s">
        <v>7</v>
      </c>
      <c r="J318" s="26" t="s">
        <v>8</v>
      </c>
      <c r="K318" s="26" t="s">
        <v>9</v>
      </c>
      <c r="L318" s="26" t="s">
        <v>10</v>
      </c>
      <c r="M318" s="26" t="s">
        <v>11</v>
      </c>
      <c r="N318" s="26" t="s">
        <v>12</v>
      </c>
      <c r="O318" s="124"/>
    </row>
    <row r="319" spans="1:15" s="125" customFormat="1" ht="9.75" customHeight="1" x14ac:dyDescent="0.3">
      <c r="A319" s="255"/>
      <c r="B319" s="26" t="s">
        <v>13</v>
      </c>
      <c r="C319" s="255"/>
      <c r="D319" s="77"/>
      <c r="E319" s="26" t="s">
        <v>14</v>
      </c>
      <c r="F319" s="26" t="s">
        <v>14</v>
      </c>
      <c r="G319" s="27" t="s">
        <v>15</v>
      </c>
      <c r="H319" s="26" t="s">
        <v>16</v>
      </c>
      <c r="I319" s="26" t="s">
        <v>14</v>
      </c>
      <c r="J319" s="26" t="s">
        <v>14</v>
      </c>
      <c r="K319" s="26" t="s">
        <v>14</v>
      </c>
      <c r="L319" s="26"/>
      <c r="M319" s="26"/>
      <c r="N319" s="26"/>
      <c r="O319" s="124"/>
    </row>
    <row r="320" spans="1:15" ht="14.25" customHeight="1" x14ac:dyDescent="0.3">
      <c r="A320" s="220">
        <v>1</v>
      </c>
      <c r="B320" s="225" t="s">
        <v>67</v>
      </c>
      <c r="C320" s="220">
        <v>200</v>
      </c>
      <c r="D320" s="46" t="s">
        <v>60</v>
      </c>
      <c r="E320" s="28">
        <v>0.02</v>
      </c>
      <c r="F320" s="28">
        <v>0.02</v>
      </c>
      <c r="G320" s="28">
        <v>55</v>
      </c>
      <c r="H320" s="28">
        <f t="shared" ref="H320:H359" si="27">E320*G320</f>
        <v>1.1000000000000001</v>
      </c>
      <c r="I320" s="205">
        <v>11.79</v>
      </c>
      <c r="J320" s="205">
        <v>6.77</v>
      </c>
      <c r="K320" s="205">
        <v>53.06</v>
      </c>
      <c r="L320" s="205">
        <v>320</v>
      </c>
      <c r="M320" s="205">
        <v>179</v>
      </c>
      <c r="N320" s="225" t="s">
        <v>83</v>
      </c>
      <c r="O320" s="1"/>
    </row>
    <row r="321" spans="1:15" ht="13.5" customHeight="1" x14ac:dyDescent="0.3">
      <c r="A321" s="221"/>
      <c r="B321" s="227"/>
      <c r="C321" s="209"/>
      <c r="D321" s="46" t="s">
        <v>24</v>
      </c>
      <c r="E321" s="28">
        <v>0.04</v>
      </c>
      <c r="F321" s="28">
        <v>0.04</v>
      </c>
      <c r="G321" s="28">
        <v>90</v>
      </c>
      <c r="H321" s="28">
        <f t="shared" si="27"/>
        <v>3.6</v>
      </c>
      <c r="I321" s="206"/>
      <c r="J321" s="206"/>
      <c r="K321" s="206"/>
      <c r="L321" s="206"/>
      <c r="M321" s="206"/>
      <c r="N321" s="227"/>
      <c r="O321" s="1"/>
    </row>
    <row r="322" spans="1:15" ht="10.5" customHeight="1" x14ac:dyDescent="0.3">
      <c r="A322" s="233"/>
      <c r="B322" s="228"/>
      <c r="C322" s="210"/>
      <c r="D322" s="46" t="s">
        <v>25</v>
      </c>
      <c r="E322" s="28">
        <v>3.0000000000000001E-3</v>
      </c>
      <c r="F322" s="28">
        <v>3.0000000000000001E-3</v>
      </c>
      <c r="G322" s="28">
        <v>67</v>
      </c>
      <c r="H322" s="28">
        <f t="shared" si="27"/>
        <v>0.20100000000000001</v>
      </c>
      <c r="I322" s="224"/>
      <c r="J322" s="224"/>
      <c r="K322" s="224"/>
      <c r="L322" s="224"/>
      <c r="M322" s="224"/>
      <c r="N322" s="228"/>
      <c r="O322" s="1"/>
    </row>
    <row r="323" spans="1:15" ht="12" customHeight="1" x14ac:dyDescent="0.3">
      <c r="A323" s="220">
        <v>2</v>
      </c>
      <c r="B323" s="260" t="s">
        <v>81</v>
      </c>
      <c r="C323" s="262">
        <v>200</v>
      </c>
      <c r="D323" s="46" t="s">
        <v>26</v>
      </c>
      <c r="E323" s="28">
        <v>2.0000000000000001E-4</v>
      </c>
      <c r="F323" s="28">
        <v>2.0000000000000001E-4</v>
      </c>
      <c r="G323" s="28">
        <v>800</v>
      </c>
      <c r="H323" s="28">
        <f t="shared" si="27"/>
        <v>0.16</v>
      </c>
      <c r="I323" s="264">
        <v>0.06</v>
      </c>
      <c r="J323" s="264">
        <v>0.02</v>
      </c>
      <c r="K323" s="264">
        <v>9.99</v>
      </c>
      <c r="L323" s="264">
        <f>(I323+K323)*4 +J323*9</f>
        <v>40.380000000000003</v>
      </c>
      <c r="M323" s="264">
        <v>411</v>
      </c>
      <c r="N323" s="225" t="s">
        <v>83</v>
      </c>
      <c r="O323" s="1"/>
    </row>
    <row r="324" spans="1:15" ht="10.5" customHeight="1" x14ac:dyDescent="0.3">
      <c r="A324" s="233"/>
      <c r="B324" s="261"/>
      <c r="C324" s="263"/>
      <c r="D324" s="46" t="s">
        <v>25</v>
      </c>
      <c r="E324" s="28">
        <v>0.01</v>
      </c>
      <c r="F324" s="28">
        <v>0.01</v>
      </c>
      <c r="G324" s="28">
        <v>67</v>
      </c>
      <c r="H324" s="28">
        <f t="shared" si="27"/>
        <v>0.67</v>
      </c>
      <c r="I324" s="265"/>
      <c r="J324" s="265"/>
      <c r="K324" s="265"/>
      <c r="L324" s="265"/>
      <c r="M324" s="265"/>
      <c r="N324" s="226"/>
      <c r="O324" s="1"/>
    </row>
    <row r="325" spans="1:15" ht="10.5" customHeight="1" x14ac:dyDescent="0.3">
      <c r="A325" s="154"/>
      <c r="B325" s="153" t="s">
        <v>17</v>
      </c>
      <c r="C325" s="28">
        <v>30</v>
      </c>
      <c r="D325" s="46" t="s">
        <v>27</v>
      </c>
      <c r="E325" s="28">
        <v>0.03</v>
      </c>
      <c r="F325" s="28">
        <v>0.03</v>
      </c>
      <c r="G325" s="28">
        <v>55</v>
      </c>
      <c r="H325" s="28">
        <f t="shared" si="27"/>
        <v>1.65</v>
      </c>
      <c r="I325" s="152"/>
      <c r="J325" s="152"/>
      <c r="K325" s="152"/>
      <c r="L325" s="152"/>
      <c r="M325" s="152"/>
      <c r="N325" s="153"/>
      <c r="O325" s="1"/>
    </row>
    <row r="326" spans="1:15" s="5" customFormat="1" ht="11.25" customHeight="1" x14ac:dyDescent="0.3">
      <c r="A326" s="28"/>
      <c r="B326" s="29" t="s">
        <v>69</v>
      </c>
      <c r="C326" s="30">
        <f ca="1">SUM(C320:C326)</f>
        <v>365</v>
      </c>
      <c r="D326" s="29"/>
      <c r="E326" s="30"/>
      <c r="F326" s="30"/>
      <c r="G326" s="30"/>
      <c r="H326" s="28">
        <f t="shared" si="27"/>
        <v>0</v>
      </c>
      <c r="I326" s="62">
        <f>SUM(I320:I325)</f>
        <v>11.85</v>
      </c>
      <c r="J326" s="62">
        <f>SUM(J320:J325)</f>
        <v>6.7899999999999991</v>
      </c>
      <c r="K326" s="62">
        <f>SUM(K320:K325)</f>
        <v>63.050000000000004</v>
      </c>
      <c r="L326" s="62">
        <f>SUM(L320:L325)</f>
        <v>360.38</v>
      </c>
      <c r="M326" s="30"/>
      <c r="N326" s="30"/>
      <c r="O326" s="7"/>
    </row>
    <row r="327" spans="1:15" s="5" customFormat="1" ht="11.25" customHeight="1" x14ac:dyDescent="0.3">
      <c r="A327" s="28"/>
      <c r="B327" s="29" t="s">
        <v>149</v>
      </c>
      <c r="C327" s="30"/>
      <c r="D327" s="29"/>
      <c r="E327" s="30"/>
      <c r="F327" s="30"/>
      <c r="G327" s="30"/>
      <c r="H327" s="28"/>
      <c r="I327" s="62"/>
      <c r="J327" s="62"/>
      <c r="K327" s="62"/>
      <c r="L327" s="62"/>
      <c r="M327" s="30"/>
      <c r="N327" s="30"/>
      <c r="O327" s="7"/>
    </row>
    <row r="328" spans="1:15" ht="11.25" customHeight="1" x14ac:dyDescent="0.3">
      <c r="A328" s="28"/>
      <c r="B328" s="46" t="s">
        <v>150</v>
      </c>
      <c r="C328" s="28">
        <v>35</v>
      </c>
      <c r="D328" s="46" t="s">
        <v>151</v>
      </c>
      <c r="E328" s="28">
        <v>3.3000000000000002E-2</v>
      </c>
      <c r="F328" s="28">
        <v>3.3000000000000002E-2</v>
      </c>
      <c r="G328" s="28">
        <v>160</v>
      </c>
      <c r="H328" s="28">
        <f t="shared" si="27"/>
        <v>5.28</v>
      </c>
      <c r="I328" s="73"/>
      <c r="J328" s="73"/>
      <c r="K328" s="73"/>
      <c r="L328" s="73"/>
      <c r="M328" s="28"/>
      <c r="N328" s="28"/>
      <c r="O328" s="1"/>
    </row>
    <row r="329" spans="1:15" s="5" customFormat="1" ht="14.25" customHeight="1" x14ac:dyDescent="0.3">
      <c r="A329" s="30"/>
      <c r="B329" s="41" t="s">
        <v>52</v>
      </c>
      <c r="C329" s="66"/>
      <c r="D329" s="66"/>
      <c r="E329" s="66"/>
      <c r="F329" s="66"/>
      <c r="G329" s="66"/>
      <c r="H329" s="28"/>
      <c r="I329" s="46"/>
      <c r="J329" s="46"/>
      <c r="K329" s="46"/>
      <c r="L329" s="46"/>
      <c r="M329" s="46"/>
      <c r="N329" s="46"/>
      <c r="O329" s="7"/>
    </row>
    <row r="330" spans="1:15" s="4" customFormat="1" ht="11.25" customHeight="1" x14ac:dyDescent="0.3">
      <c r="A330" s="207">
        <v>2</v>
      </c>
      <c r="B330" s="202" t="s">
        <v>139</v>
      </c>
      <c r="C330" s="207">
        <v>200</v>
      </c>
      <c r="D330" s="46" t="s">
        <v>47</v>
      </c>
      <c r="E330" s="28">
        <v>4.4999999999999998E-2</v>
      </c>
      <c r="F330" s="28">
        <v>4.2999999999999997E-2</v>
      </c>
      <c r="G330" s="28">
        <v>40</v>
      </c>
      <c r="H330" s="28">
        <f t="shared" ref="H330:H336" si="28">E330*G330</f>
        <v>1.7999999999999998</v>
      </c>
      <c r="I330" s="215">
        <v>1.476</v>
      </c>
      <c r="J330" s="215">
        <v>2.7360000000000002</v>
      </c>
      <c r="K330" s="215">
        <v>9.1080000000000005</v>
      </c>
      <c r="L330" s="215">
        <v>111.08</v>
      </c>
      <c r="M330" s="215">
        <v>110101</v>
      </c>
      <c r="N330" s="222" t="s">
        <v>68</v>
      </c>
      <c r="O330" s="3"/>
    </row>
    <row r="331" spans="1:15" ht="11.25" customHeight="1" x14ac:dyDescent="0.3">
      <c r="A331" s="208"/>
      <c r="B331" s="203"/>
      <c r="C331" s="208"/>
      <c r="D331" s="46" t="s">
        <v>32</v>
      </c>
      <c r="E331" s="28">
        <v>3.0000000000000001E-3</v>
      </c>
      <c r="F331" s="28">
        <v>2E-3</v>
      </c>
      <c r="G331" s="28">
        <v>40</v>
      </c>
      <c r="H331" s="28">
        <f t="shared" si="28"/>
        <v>0.12</v>
      </c>
      <c r="I331" s="247"/>
      <c r="J331" s="247"/>
      <c r="K331" s="247"/>
      <c r="L331" s="247"/>
      <c r="M331" s="247"/>
      <c r="N331" s="253"/>
      <c r="O331" s="1"/>
    </row>
    <row r="332" spans="1:15" ht="13.5" customHeight="1" x14ac:dyDescent="0.3">
      <c r="A332" s="208"/>
      <c r="B332" s="203"/>
      <c r="C332" s="208"/>
      <c r="D332" s="46" t="s">
        <v>30</v>
      </c>
      <c r="E332" s="28">
        <v>3.0000000000000001E-3</v>
      </c>
      <c r="F332" s="28">
        <v>2E-3</v>
      </c>
      <c r="G332" s="28">
        <v>40</v>
      </c>
      <c r="H332" s="28">
        <f t="shared" si="28"/>
        <v>0.12</v>
      </c>
      <c r="I332" s="247"/>
      <c r="J332" s="247"/>
      <c r="K332" s="247"/>
      <c r="L332" s="247"/>
      <c r="M332" s="247"/>
      <c r="N332" s="253"/>
      <c r="O332" s="1"/>
    </row>
    <row r="333" spans="1:15" ht="12.75" customHeight="1" x14ac:dyDescent="0.3">
      <c r="A333" s="208"/>
      <c r="B333" s="203"/>
      <c r="C333" s="208"/>
      <c r="D333" s="46" t="s">
        <v>87</v>
      </c>
      <c r="E333" s="28">
        <v>2E-3</v>
      </c>
      <c r="F333" s="28">
        <v>2E-3</v>
      </c>
      <c r="G333" s="28">
        <v>160</v>
      </c>
      <c r="H333" s="28">
        <f t="shared" si="28"/>
        <v>0.32</v>
      </c>
      <c r="I333" s="247"/>
      <c r="J333" s="247"/>
      <c r="K333" s="247"/>
      <c r="L333" s="247"/>
      <c r="M333" s="247"/>
      <c r="N333" s="253"/>
      <c r="O333" s="1"/>
    </row>
    <row r="334" spans="1:15" ht="12" customHeight="1" x14ac:dyDescent="0.3">
      <c r="A334" s="208"/>
      <c r="B334" s="203"/>
      <c r="C334" s="208"/>
      <c r="D334" s="44" t="s">
        <v>62</v>
      </c>
      <c r="E334" s="45">
        <v>1.4999999999999999E-2</v>
      </c>
      <c r="F334" s="45">
        <v>1.4999999999999999E-2</v>
      </c>
      <c r="G334" s="45">
        <v>55</v>
      </c>
      <c r="H334" s="45">
        <f t="shared" si="28"/>
        <v>0.82499999999999996</v>
      </c>
      <c r="I334" s="247"/>
      <c r="J334" s="247"/>
      <c r="K334" s="247"/>
      <c r="L334" s="247"/>
      <c r="M334" s="247"/>
      <c r="N334" s="253"/>
      <c r="O334" s="1"/>
    </row>
    <row r="335" spans="1:15" ht="12" customHeight="1" x14ac:dyDescent="0.3">
      <c r="A335" s="208"/>
      <c r="B335" s="203"/>
      <c r="C335" s="208"/>
      <c r="D335" s="44" t="s">
        <v>54</v>
      </c>
      <c r="E335" s="45">
        <v>2E-3</v>
      </c>
      <c r="F335" s="45">
        <v>2E-3</v>
      </c>
      <c r="G335" s="45">
        <v>357</v>
      </c>
      <c r="H335" s="45">
        <f t="shared" si="28"/>
        <v>0.71399999999999997</v>
      </c>
      <c r="I335" s="247"/>
      <c r="J335" s="247"/>
      <c r="K335" s="247"/>
      <c r="L335" s="247"/>
      <c r="M335" s="247"/>
      <c r="N335" s="253"/>
      <c r="O335" s="1"/>
    </row>
    <row r="336" spans="1:15" ht="11.25" customHeight="1" x14ac:dyDescent="0.3">
      <c r="A336" s="213"/>
      <c r="B336" s="204"/>
      <c r="C336" s="213"/>
      <c r="D336" s="44" t="s">
        <v>55</v>
      </c>
      <c r="E336" s="92">
        <v>2E-3</v>
      </c>
      <c r="F336" s="45">
        <v>2E-3</v>
      </c>
      <c r="G336" s="45">
        <v>313</v>
      </c>
      <c r="H336" s="45">
        <f t="shared" si="28"/>
        <v>0.626</v>
      </c>
      <c r="I336" s="216"/>
      <c r="J336" s="216"/>
      <c r="K336" s="216"/>
      <c r="L336" s="216"/>
      <c r="M336" s="216"/>
      <c r="N336" s="266"/>
      <c r="O336" s="1"/>
    </row>
    <row r="337" spans="1:15" ht="11.25" customHeight="1" x14ac:dyDescent="0.3">
      <c r="A337" s="258">
        <v>3</v>
      </c>
      <c r="B337" s="256" t="s">
        <v>92</v>
      </c>
      <c r="C337" s="258" t="s">
        <v>128</v>
      </c>
      <c r="D337" s="46" t="s">
        <v>34</v>
      </c>
      <c r="E337" s="28">
        <v>5.3999999999999999E-2</v>
      </c>
      <c r="F337" s="28">
        <v>0.05</v>
      </c>
      <c r="G337" s="28">
        <v>750</v>
      </c>
      <c r="H337" s="28">
        <f>E337*G337</f>
        <v>40.5</v>
      </c>
      <c r="I337" s="205">
        <v>8.64</v>
      </c>
      <c r="J337" s="205">
        <v>4</v>
      </c>
      <c r="K337" s="205">
        <v>5.71</v>
      </c>
      <c r="L337" s="205">
        <v>110</v>
      </c>
      <c r="M337" s="205">
        <v>299</v>
      </c>
      <c r="N337" s="225" t="s">
        <v>83</v>
      </c>
      <c r="O337" s="1"/>
    </row>
    <row r="338" spans="1:15" s="4" customFormat="1" ht="12" customHeight="1" x14ac:dyDescent="0.3">
      <c r="A338" s="259"/>
      <c r="B338" s="257"/>
      <c r="C338" s="259"/>
      <c r="D338" s="46" t="s">
        <v>35</v>
      </c>
      <c r="E338" s="28">
        <v>5.0000000000000001E-3</v>
      </c>
      <c r="F338" s="28">
        <v>5.0000000000000001E-3</v>
      </c>
      <c r="G338" s="28">
        <v>120</v>
      </c>
      <c r="H338" s="28">
        <f t="shared" si="27"/>
        <v>0.6</v>
      </c>
      <c r="I338" s="229"/>
      <c r="J338" s="229"/>
      <c r="K338" s="229"/>
      <c r="L338" s="229"/>
      <c r="M338" s="229"/>
      <c r="N338" s="230"/>
      <c r="O338" s="3"/>
    </row>
    <row r="339" spans="1:15" ht="12.75" customHeight="1" x14ac:dyDescent="0.3">
      <c r="A339" s="259"/>
      <c r="B339" s="257"/>
      <c r="C339" s="259"/>
      <c r="D339" s="46" t="s">
        <v>104</v>
      </c>
      <c r="E339" s="28">
        <v>0.01</v>
      </c>
      <c r="F339" s="28">
        <v>0.01</v>
      </c>
      <c r="G339" s="28">
        <v>55</v>
      </c>
      <c r="H339" s="28">
        <f t="shared" si="27"/>
        <v>0.55000000000000004</v>
      </c>
      <c r="I339" s="229"/>
      <c r="J339" s="229"/>
      <c r="K339" s="229"/>
      <c r="L339" s="229"/>
      <c r="M339" s="229"/>
      <c r="N339" s="230"/>
      <c r="O339" s="1"/>
    </row>
    <row r="340" spans="1:15" ht="12.75" customHeight="1" x14ac:dyDescent="0.3">
      <c r="A340" s="259"/>
      <c r="B340" s="257"/>
      <c r="C340" s="259"/>
      <c r="D340" s="46" t="s">
        <v>32</v>
      </c>
      <c r="E340" s="28">
        <v>4.0000000000000001E-3</v>
      </c>
      <c r="F340" s="28">
        <v>3.0000000000000001E-3</v>
      </c>
      <c r="G340" s="28">
        <v>40</v>
      </c>
      <c r="H340" s="28">
        <f t="shared" si="27"/>
        <v>0.16</v>
      </c>
      <c r="I340" s="229"/>
      <c r="J340" s="229"/>
      <c r="K340" s="229"/>
      <c r="L340" s="229"/>
      <c r="M340" s="229"/>
      <c r="N340" s="230"/>
      <c r="O340" s="1"/>
    </row>
    <row r="341" spans="1:15" ht="12.75" customHeight="1" x14ac:dyDescent="0.3">
      <c r="A341" s="259"/>
      <c r="B341" s="257"/>
      <c r="C341" s="259"/>
      <c r="D341" s="46" t="s">
        <v>45</v>
      </c>
      <c r="E341" s="28">
        <v>2E-3</v>
      </c>
      <c r="F341" s="28">
        <v>2E-3</v>
      </c>
      <c r="G341" s="28">
        <v>160</v>
      </c>
      <c r="H341" s="28">
        <f t="shared" ref="H341:H344" si="29">E341*G341</f>
        <v>0.32</v>
      </c>
      <c r="I341" s="229"/>
      <c r="J341" s="229"/>
      <c r="K341" s="229"/>
      <c r="L341" s="229"/>
      <c r="M341" s="229"/>
      <c r="N341" s="230"/>
      <c r="O341" s="1"/>
    </row>
    <row r="342" spans="1:15" ht="12" customHeight="1" x14ac:dyDescent="0.3">
      <c r="A342" s="259"/>
      <c r="B342" s="257"/>
      <c r="C342" s="259"/>
      <c r="D342" s="46" t="s">
        <v>133</v>
      </c>
      <c r="E342" s="28">
        <v>2E-3</v>
      </c>
      <c r="F342" s="28">
        <v>2E-3</v>
      </c>
      <c r="G342" s="28">
        <v>357</v>
      </c>
      <c r="H342" s="28">
        <f t="shared" si="29"/>
        <v>0.71399999999999997</v>
      </c>
      <c r="I342" s="214"/>
      <c r="J342" s="214"/>
      <c r="K342" s="214"/>
      <c r="L342" s="214"/>
      <c r="M342" s="214"/>
      <c r="N342" s="226"/>
      <c r="O342" s="1"/>
    </row>
    <row r="343" spans="1:15" ht="12" customHeight="1" x14ac:dyDescent="0.3">
      <c r="A343" s="259"/>
      <c r="B343" s="257"/>
      <c r="C343" s="259"/>
      <c r="D343" s="46" t="s">
        <v>30</v>
      </c>
      <c r="E343" s="28">
        <v>3.0000000000000001E-3</v>
      </c>
      <c r="F343" s="28">
        <v>2E-3</v>
      </c>
      <c r="G343" s="28">
        <v>40</v>
      </c>
      <c r="H343" s="28">
        <f t="shared" si="29"/>
        <v>0.12</v>
      </c>
      <c r="I343" s="142"/>
      <c r="J343" s="142"/>
      <c r="K343" s="142"/>
      <c r="L343" s="142"/>
      <c r="M343" s="142"/>
      <c r="N343" s="151"/>
      <c r="O343" s="1"/>
    </row>
    <row r="344" spans="1:15" ht="12" customHeight="1" x14ac:dyDescent="0.3">
      <c r="A344" s="259"/>
      <c r="B344" s="257"/>
      <c r="C344" s="259"/>
      <c r="D344" s="46" t="s">
        <v>37</v>
      </c>
      <c r="E344" s="28">
        <v>2E-3</v>
      </c>
      <c r="F344" s="28">
        <v>2E-3</v>
      </c>
      <c r="G344" s="28">
        <v>34</v>
      </c>
      <c r="H344" s="28">
        <f t="shared" si="29"/>
        <v>6.8000000000000005E-2</v>
      </c>
      <c r="I344" s="142"/>
      <c r="J344" s="142"/>
      <c r="K344" s="142"/>
      <c r="L344" s="142"/>
      <c r="M344" s="142"/>
      <c r="N344" s="151"/>
      <c r="O344" s="1"/>
    </row>
    <row r="345" spans="1:15" ht="12.75" customHeight="1" x14ac:dyDescent="0.3">
      <c r="A345" s="259"/>
      <c r="B345" s="257"/>
      <c r="C345" s="259"/>
      <c r="D345" s="46" t="s">
        <v>113</v>
      </c>
      <c r="E345" s="28">
        <v>2.5000000000000001E-2</v>
      </c>
      <c r="F345" s="28">
        <v>2.5000000000000001E-2</v>
      </c>
      <c r="G345" s="28">
        <v>44</v>
      </c>
      <c r="H345" s="28">
        <f t="shared" ref="H345" si="30">E345*G345</f>
        <v>1.1000000000000001</v>
      </c>
      <c r="I345" s="148">
        <v>2.21</v>
      </c>
      <c r="J345" s="148">
        <v>2.4300000000000002</v>
      </c>
      <c r="K345" s="148">
        <v>12.21</v>
      </c>
      <c r="L345" s="148">
        <v>79.900000000000006</v>
      </c>
      <c r="M345" s="148">
        <v>182</v>
      </c>
      <c r="N345" s="147" t="s">
        <v>83</v>
      </c>
      <c r="O345" s="1"/>
    </row>
    <row r="346" spans="1:15" ht="13.5" customHeight="1" x14ac:dyDescent="0.3">
      <c r="A346" s="220">
        <v>4</v>
      </c>
      <c r="B346" s="225" t="s">
        <v>64</v>
      </c>
      <c r="C346" s="220">
        <v>200</v>
      </c>
      <c r="D346" s="46" t="s">
        <v>25</v>
      </c>
      <c r="E346" s="28">
        <v>0.01</v>
      </c>
      <c r="F346" s="28">
        <v>0.01</v>
      </c>
      <c r="G346" s="28">
        <v>67</v>
      </c>
      <c r="H346" s="28">
        <f t="shared" ref="H346:H348" si="31">E346*G346</f>
        <v>0.67</v>
      </c>
      <c r="I346" s="215">
        <v>0.16</v>
      </c>
      <c r="J346" s="215">
        <v>0.16</v>
      </c>
      <c r="K346" s="215">
        <v>23.88</v>
      </c>
      <c r="L346" s="215">
        <f>(I346+K346)*4 +J346*9</f>
        <v>97.6</v>
      </c>
      <c r="M346" s="215">
        <v>390</v>
      </c>
      <c r="N346" s="225" t="s">
        <v>68</v>
      </c>
      <c r="O346" s="1"/>
    </row>
    <row r="347" spans="1:15" ht="13.5" customHeight="1" x14ac:dyDescent="0.3">
      <c r="A347" s="233"/>
      <c r="B347" s="226"/>
      <c r="C347" s="233"/>
      <c r="D347" s="46" t="s">
        <v>57</v>
      </c>
      <c r="E347" s="28">
        <v>7.0000000000000001E-3</v>
      </c>
      <c r="F347" s="28">
        <v>7.0000000000000001E-3</v>
      </c>
      <c r="G347" s="28">
        <v>200</v>
      </c>
      <c r="H347" s="28">
        <f t="shared" si="31"/>
        <v>1.4000000000000001</v>
      </c>
      <c r="I347" s="216"/>
      <c r="J347" s="216"/>
      <c r="K347" s="216"/>
      <c r="L347" s="216"/>
      <c r="M347" s="216"/>
      <c r="N347" s="226"/>
      <c r="O347" s="1"/>
    </row>
    <row r="348" spans="1:15" ht="13.5" customHeight="1" x14ac:dyDescent="0.3">
      <c r="A348" s="46"/>
      <c r="B348" s="66" t="s">
        <v>17</v>
      </c>
      <c r="C348" s="57">
        <v>50</v>
      </c>
      <c r="D348" s="46" t="s">
        <v>27</v>
      </c>
      <c r="E348" s="28">
        <v>0.05</v>
      </c>
      <c r="F348" s="28">
        <v>0.05</v>
      </c>
      <c r="G348" s="28">
        <v>55</v>
      </c>
      <c r="H348" s="28">
        <f t="shared" si="31"/>
        <v>2.75</v>
      </c>
      <c r="I348" s="73">
        <v>4</v>
      </c>
      <c r="J348" s="73">
        <v>1.5</v>
      </c>
      <c r="K348" s="73">
        <v>25</v>
      </c>
      <c r="L348" s="103">
        <f>(I348+K348)*4 +J348*9</f>
        <v>129.5</v>
      </c>
      <c r="M348" s="73">
        <v>200102</v>
      </c>
      <c r="N348" s="69" t="s">
        <v>68</v>
      </c>
      <c r="O348" s="1"/>
    </row>
    <row r="349" spans="1:15" ht="11.25" customHeight="1" x14ac:dyDescent="0.3">
      <c r="A349" s="28"/>
      <c r="B349" s="29" t="s">
        <v>70</v>
      </c>
      <c r="C349" s="104">
        <v>625</v>
      </c>
      <c r="D349" s="29"/>
      <c r="E349" s="30"/>
      <c r="F349" s="30"/>
      <c r="G349" s="30"/>
      <c r="H349" s="30"/>
      <c r="I349" s="62">
        <f>SUM(I330:I348)</f>
        <v>16.486000000000001</v>
      </c>
      <c r="J349" s="62">
        <f>SUM(J330:J348)</f>
        <v>10.826000000000001</v>
      </c>
      <c r="K349" s="62">
        <f>SUM(K330:K348)</f>
        <v>75.908000000000001</v>
      </c>
      <c r="L349" s="62">
        <f>SUM(L330:L348)</f>
        <v>528.08000000000004</v>
      </c>
      <c r="M349" s="28"/>
      <c r="N349" s="69"/>
      <c r="O349" s="1"/>
    </row>
    <row r="350" spans="1:15" s="5" customFormat="1" ht="12" customHeight="1" x14ac:dyDescent="0.3">
      <c r="A350" s="28"/>
      <c r="B350" s="41" t="s">
        <v>20</v>
      </c>
      <c r="C350" s="104"/>
      <c r="D350" s="29"/>
      <c r="E350" s="30"/>
      <c r="F350" s="30"/>
      <c r="G350" s="30"/>
      <c r="H350" s="30"/>
      <c r="I350" s="48"/>
      <c r="J350" s="30"/>
      <c r="K350" s="30"/>
      <c r="L350" s="48"/>
      <c r="M350" s="30"/>
      <c r="N350" s="129"/>
      <c r="O350" s="7"/>
    </row>
    <row r="351" spans="1:15" s="5" customFormat="1" ht="14.25" customHeight="1" x14ac:dyDescent="0.3">
      <c r="A351" s="207">
        <v>1</v>
      </c>
      <c r="B351" s="202" t="s">
        <v>127</v>
      </c>
      <c r="C351" s="207">
        <v>60</v>
      </c>
      <c r="D351" s="44" t="s">
        <v>37</v>
      </c>
      <c r="E351" s="45">
        <v>3.5000000000000003E-2</v>
      </c>
      <c r="F351" s="45">
        <v>3.5000000000000003E-2</v>
      </c>
      <c r="G351" s="45">
        <v>34</v>
      </c>
      <c r="H351" s="45">
        <f t="shared" si="27"/>
        <v>1.1900000000000002</v>
      </c>
      <c r="I351" s="199">
        <v>6.24</v>
      </c>
      <c r="J351" s="199">
        <v>8.1</v>
      </c>
      <c r="K351" s="199">
        <v>34.31</v>
      </c>
      <c r="L351" s="196">
        <f>(I351+K351)*4 +J351*9</f>
        <v>235.10000000000002</v>
      </c>
      <c r="M351" s="199">
        <v>56</v>
      </c>
      <c r="N351" s="202" t="s">
        <v>68</v>
      </c>
      <c r="O351" s="7"/>
    </row>
    <row r="352" spans="1:15" s="4" customFormat="1" ht="12.75" customHeight="1" x14ac:dyDescent="0.3">
      <c r="A352" s="208"/>
      <c r="B352" s="227"/>
      <c r="C352" s="209"/>
      <c r="D352" s="46" t="s">
        <v>24</v>
      </c>
      <c r="E352" s="28">
        <v>0.01</v>
      </c>
      <c r="F352" s="28">
        <v>0.01</v>
      </c>
      <c r="G352" s="28">
        <v>90</v>
      </c>
      <c r="H352" s="28">
        <f t="shared" si="27"/>
        <v>0.9</v>
      </c>
      <c r="I352" s="200"/>
      <c r="J352" s="200"/>
      <c r="K352" s="200"/>
      <c r="L352" s="197"/>
      <c r="M352" s="200"/>
      <c r="N352" s="203"/>
      <c r="O352" s="3"/>
    </row>
    <row r="353" spans="1:15" ht="13.5" customHeight="1" x14ac:dyDescent="0.3">
      <c r="A353" s="208"/>
      <c r="B353" s="227"/>
      <c r="C353" s="209"/>
      <c r="D353" s="46" t="s">
        <v>35</v>
      </c>
      <c r="E353" s="28">
        <v>5.0000000000000001E-3</v>
      </c>
      <c r="F353" s="28">
        <v>5.0000000000000001E-3</v>
      </c>
      <c r="G353" s="28">
        <v>120</v>
      </c>
      <c r="H353" s="28">
        <f t="shared" si="27"/>
        <v>0.6</v>
      </c>
      <c r="I353" s="200"/>
      <c r="J353" s="200"/>
      <c r="K353" s="200"/>
      <c r="L353" s="197"/>
      <c r="M353" s="200"/>
      <c r="N353" s="203"/>
      <c r="O353" s="1"/>
    </row>
    <row r="354" spans="1:15" ht="13.5" customHeight="1" x14ac:dyDescent="0.3">
      <c r="A354" s="208"/>
      <c r="B354" s="227"/>
      <c r="C354" s="209"/>
      <c r="D354" s="46" t="s">
        <v>25</v>
      </c>
      <c r="E354" s="28">
        <v>3.0000000000000001E-3</v>
      </c>
      <c r="F354" s="28">
        <v>3.0000000000000001E-3</v>
      </c>
      <c r="G354" s="28">
        <v>67</v>
      </c>
      <c r="H354" s="28">
        <f t="shared" si="27"/>
        <v>0.20100000000000001</v>
      </c>
      <c r="I354" s="200"/>
      <c r="J354" s="200"/>
      <c r="K354" s="200"/>
      <c r="L354" s="197"/>
      <c r="M354" s="200"/>
      <c r="N354" s="203"/>
      <c r="O354" s="1"/>
    </row>
    <row r="355" spans="1:15" ht="12" customHeight="1" x14ac:dyDescent="0.3">
      <c r="A355" s="208"/>
      <c r="B355" s="227"/>
      <c r="C355" s="209"/>
      <c r="D355" s="46" t="s">
        <v>45</v>
      </c>
      <c r="E355" s="28">
        <v>3.0000000000000001E-3</v>
      </c>
      <c r="F355" s="28">
        <v>3.0000000000000001E-3</v>
      </c>
      <c r="G355" s="28">
        <v>160</v>
      </c>
      <c r="H355" s="28">
        <f t="shared" si="27"/>
        <v>0.48</v>
      </c>
      <c r="I355" s="200"/>
      <c r="J355" s="200"/>
      <c r="K355" s="200"/>
      <c r="L355" s="197"/>
      <c r="M355" s="200"/>
      <c r="N355" s="203"/>
      <c r="O355" s="1"/>
    </row>
    <row r="356" spans="1:15" ht="12.75" customHeight="1" x14ac:dyDescent="0.3">
      <c r="A356" s="213"/>
      <c r="B356" s="228"/>
      <c r="C356" s="210"/>
      <c r="D356" s="46" t="s">
        <v>49</v>
      </c>
      <c r="E356" s="28">
        <v>2.0000000000000001E-4</v>
      </c>
      <c r="F356" s="28">
        <v>2.0000000000000001E-4</v>
      </c>
      <c r="G356" s="28">
        <v>350</v>
      </c>
      <c r="H356" s="28">
        <f t="shared" si="27"/>
        <v>7.0000000000000007E-2</v>
      </c>
      <c r="I356" s="201"/>
      <c r="J356" s="201"/>
      <c r="K356" s="201"/>
      <c r="L356" s="198"/>
      <c r="M356" s="201"/>
      <c r="N356" s="204"/>
      <c r="O356" s="1"/>
    </row>
    <row r="357" spans="1:15" ht="12" customHeight="1" x14ac:dyDescent="0.3">
      <c r="A357" s="207">
        <v>2</v>
      </c>
      <c r="B357" s="44" t="s">
        <v>81</v>
      </c>
      <c r="C357" s="105">
        <v>200</v>
      </c>
      <c r="D357" s="46" t="s">
        <v>26</v>
      </c>
      <c r="E357" s="28">
        <v>2.0000000000000001E-4</v>
      </c>
      <c r="F357" s="28">
        <v>2.0000000000000001E-4</v>
      </c>
      <c r="G357" s="28">
        <v>800</v>
      </c>
      <c r="H357" s="28">
        <f t="shared" si="27"/>
        <v>0.16</v>
      </c>
      <c r="I357" s="205">
        <v>0.06</v>
      </c>
      <c r="J357" s="205">
        <v>0.02</v>
      </c>
      <c r="K357" s="205">
        <v>9.99</v>
      </c>
      <c r="L357" s="205">
        <f>(I357+K357)*4 +J357*9</f>
        <v>40.380000000000003</v>
      </c>
      <c r="M357" s="205">
        <v>411</v>
      </c>
      <c r="N357" s="225" t="s">
        <v>83</v>
      </c>
      <c r="O357" s="1"/>
    </row>
    <row r="358" spans="1:15" ht="10.5" customHeight="1" x14ac:dyDescent="0.3">
      <c r="A358" s="213"/>
      <c r="B358" s="28"/>
      <c r="C358" s="28"/>
      <c r="D358" s="46" t="s">
        <v>25</v>
      </c>
      <c r="E358" s="28">
        <v>0.01</v>
      </c>
      <c r="F358" s="28">
        <v>0.01</v>
      </c>
      <c r="G358" s="28">
        <v>67</v>
      </c>
      <c r="H358" s="28">
        <f t="shared" si="27"/>
        <v>0.67</v>
      </c>
      <c r="I358" s="214"/>
      <c r="J358" s="214"/>
      <c r="K358" s="214"/>
      <c r="L358" s="214"/>
      <c r="M358" s="214"/>
      <c r="N358" s="226"/>
      <c r="O358" s="1"/>
    </row>
    <row r="359" spans="1:15" ht="12" customHeight="1" x14ac:dyDescent="0.3">
      <c r="A359" s="28"/>
      <c r="B359" s="56" t="s">
        <v>41</v>
      </c>
      <c r="C359" s="28">
        <v>4</v>
      </c>
      <c r="D359" s="46" t="s">
        <v>99</v>
      </c>
      <c r="E359" s="28">
        <v>5.0000000000000001E-3</v>
      </c>
      <c r="F359" s="28">
        <v>5.0000000000000001E-3</v>
      </c>
      <c r="G359" s="28">
        <v>22</v>
      </c>
      <c r="H359" s="28">
        <f t="shared" si="27"/>
        <v>0.11</v>
      </c>
      <c r="I359" s="46"/>
      <c r="J359" s="46"/>
      <c r="K359" s="46"/>
      <c r="L359" s="46"/>
      <c r="M359" s="46"/>
      <c r="N359" s="66"/>
      <c r="O359" s="1"/>
    </row>
    <row r="360" spans="1:15" ht="12" customHeight="1" x14ac:dyDescent="0.3">
      <c r="A360" s="28"/>
      <c r="B360" s="56"/>
      <c r="C360" s="28"/>
      <c r="D360" s="46"/>
      <c r="E360" s="28"/>
      <c r="F360" s="28"/>
      <c r="G360" s="28"/>
      <c r="H360" s="28"/>
      <c r="I360" s="46"/>
      <c r="J360" s="46"/>
      <c r="K360" s="46"/>
      <c r="L360" s="46"/>
      <c r="M360" s="46"/>
      <c r="N360" s="66"/>
      <c r="O360" s="1"/>
    </row>
    <row r="361" spans="1:15" ht="12" customHeight="1" x14ac:dyDescent="0.3">
      <c r="A361" s="28"/>
      <c r="B361" s="56"/>
      <c r="C361" s="28"/>
      <c r="D361" s="46"/>
      <c r="E361" s="28"/>
      <c r="F361" s="28"/>
      <c r="G361" s="28"/>
      <c r="H361" s="28"/>
      <c r="I361" s="46"/>
      <c r="J361" s="46"/>
      <c r="K361" s="46"/>
      <c r="L361" s="46"/>
      <c r="M361" s="46"/>
      <c r="N361" s="66"/>
      <c r="O361" s="1"/>
    </row>
    <row r="362" spans="1:15" s="121" customFormat="1" ht="9.75" customHeight="1" x14ac:dyDescent="0.3">
      <c r="A362" s="118"/>
      <c r="B362" s="25" t="s">
        <v>71</v>
      </c>
      <c r="C362" s="118">
        <v>260</v>
      </c>
      <c r="D362" s="25"/>
      <c r="E362" s="23"/>
      <c r="F362" s="23"/>
      <c r="G362" s="23"/>
      <c r="H362" s="23"/>
      <c r="I362" s="23">
        <v>6.24</v>
      </c>
      <c r="J362" s="23">
        <v>8.1</v>
      </c>
      <c r="K362" s="23">
        <v>43.31</v>
      </c>
      <c r="L362" s="23">
        <v>271.10000000000002</v>
      </c>
      <c r="M362" s="118"/>
      <c r="N362" s="69"/>
      <c r="O362" s="120"/>
    </row>
    <row r="363" spans="1:15" s="124" customFormat="1" ht="11.25" customHeight="1" x14ac:dyDescent="0.3">
      <c r="A363" s="23"/>
      <c r="B363" s="25" t="s">
        <v>21</v>
      </c>
      <c r="C363" s="23"/>
      <c r="D363" s="25"/>
      <c r="E363" s="23"/>
      <c r="F363" s="23"/>
      <c r="G363" s="23"/>
      <c r="H363" s="122">
        <f>SUM(H320:H362)</f>
        <v>70.518999999999977</v>
      </c>
      <c r="I363" s="132">
        <f>I326+I349+I362</f>
        <v>34.576000000000001</v>
      </c>
      <c r="J363" s="132">
        <f>J326+J349+J362</f>
        <v>25.716000000000001</v>
      </c>
      <c r="K363" s="132">
        <f>K326+K349+K362</f>
        <v>182.268</v>
      </c>
      <c r="L363" s="132">
        <f>L326+L349+L362</f>
        <v>1159.56</v>
      </c>
      <c r="M363" s="23"/>
      <c r="N363" s="23"/>
    </row>
    <row r="364" spans="1:15" s="7" customFormat="1" ht="10.5" customHeight="1" x14ac:dyDescent="0.25">
      <c r="A364" s="17"/>
      <c r="B364" s="17" t="s">
        <v>78</v>
      </c>
      <c r="C364" s="17"/>
      <c r="D364" s="35"/>
      <c r="E364" s="35"/>
      <c r="F364" s="35"/>
      <c r="G364" s="35"/>
      <c r="H364" s="35"/>
      <c r="I364" s="106"/>
      <c r="J364" s="106"/>
      <c r="K364" s="107"/>
      <c r="L364" s="106"/>
      <c r="M364" s="17"/>
      <c r="N364" s="17"/>
    </row>
    <row r="365" spans="1:15" ht="14.25" customHeight="1" x14ac:dyDescent="0.3">
      <c r="A365" s="40" t="s">
        <v>0</v>
      </c>
      <c r="B365" s="29"/>
      <c r="C365" s="254" t="s">
        <v>106</v>
      </c>
      <c r="D365" s="88" t="s">
        <v>2</v>
      </c>
      <c r="E365" s="88" t="s">
        <v>3</v>
      </c>
      <c r="F365" s="88" t="s">
        <v>4</v>
      </c>
      <c r="G365" s="90" t="s">
        <v>5</v>
      </c>
      <c r="H365" s="88" t="s">
        <v>6</v>
      </c>
      <c r="I365" s="40" t="s">
        <v>7</v>
      </c>
      <c r="J365" s="40" t="s">
        <v>8</v>
      </c>
      <c r="K365" s="40" t="s">
        <v>9</v>
      </c>
      <c r="L365" s="40" t="s">
        <v>10</v>
      </c>
      <c r="M365" s="40" t="s">
        <v>11</v>
      </c>
      <c r="N365" s="40" t="s">
        <v>12</v>
      </c>
      <c r="O365" s="1"/>
    </row>
    <row r="366" spans="1:15" s="5" customFormat="1" ht="14.25" customHeight="1" x14ac:dyDescent="0.3">
      <c r="A366" s="40"/>
      <c r="B366" s="41" t="s">
        <v>13</v>
      </c>
      <c r="C366" s="255"/>
      <c r="D366" s="42"/>
      <c r="E366" s="40" t="s">
        <v>14</v>
      </c>
      <c r="F366" s="40" t="s">
        <v>14</v>
      </c>
      <c r="G366" s="43" t="s">
        <v>15</v>
      </c>
      <c r="H366" s="40" t="s">
        <v>16</v>
      </c>
      <c r="I366" s="40" t="s">
        <v>14</v>
      </c>
      <c r="J366" s="40" t="s">
        <v>14</v>
      </c>
      <c r="K366" s="40" t="s">
        <v>14</v>
      </c>
      <c r="L366" s="40"/>
      <c r="M366" s="40"/>
      <c r="N366" s="40"/>
      <c r="O366" s="7"/>
    </row>
    <row r="367" spans="1:15" s="5" customFormat="1" ht="12" customHeight="1" x14ac:dyDescent="0.3">
      <c r="A367" s="207">
        <v>1</v>
      </c>
      <c r="B367" s="202" t="s">
        <v>130</v>
      </c>
      <c r="C367" s="207">
        <v>200</v>
      </c>
      <c r="D367" s="44" t="s">
        <v>40</v>
      </c>
      <c r="E367" s="45">
        <v>0.02</v>
      </c>
      <c r="F367" s="45">
        <v>0.02</v>
      </c>
      <c r="G367" s="45">
        <v>44</v>
      </c>
      <c r="H367" s="45">
        <f>E367*G367</f>
        <v>0.88</v>
      </c>
      <c r="I367" s="199">
        <v>8.7799999999999994</v>
      </c>
      <c r="J367" s="199">
        <v>8.3000000000000007</v>
      </c>
      <c r="K367" s="231">
        <v>45.26</v>
      </c>
      <c r="L367" s="199">
        <f>(I367+K367)*4 +J367*9</f>
        <v>290.86</v>
      </c>
      <c r="M367" s="199">
        <v>182</v>
      </c>
      <c r="N367" s="202" t="s">
        <v>68</v>
      </c>
      <c r="O367" s="7"/>
    </row>
    <row r="368" spans="1:15" s="4" customFormat="1" ht="12" customHeight="1" x14ac:dyDescent="0.3">
      <c r="A368" s="208"/>
      <c r="B368" s="227"/>
      <c r="C368" s="209"/>
      <c r="D368" s="46" t="s">
        <v>24</v>
      </c>
      <c r="E368" s="28">
        <v>4.4999999999999998E-2</v>
      </c>
      <c r="F368" s="28">
        <v>4.4999999999999998E-2</v>
      </c>
      <c r="G368" s="28">
        <v>90</v>
      </c>
      <c r="H368" s="28">
        <f t="shared" ref="H368:H389" si="32">E368*G368</f>
        <v>4.05</v>
      </c>
      <c r="I368" s="200"/>
      <c r="J368" s="206"/>
      <c r="K368" s="206"/>
      <c r="L368" s="206"/>
      <c r="M368" s="206"/>
      <c r="N368" s="227"/>
      <c r="O368" s="3"/>
    </row>
    <row r="369" spans="1:15" ht="12" customHeight="1" x14ac:dyDescent="0.3">
      <c r="A369" s="213"/>
      <c r="B369" s="228"/>
      <c r="C369" s="210"/>
      <c r="D369" s="46" t="s">
        <v>25</v>
      </c>
      <c r="E369" s="28">
        <v>3.0000000000000001E-3</v>
      </c>
      <c r="F369" s="28">
        <v>3.0000000000000001E-3</v>
      </c>
      <c r="G369" s="28">
        <v>67</v>
      </c>
      <c r="H369" s="28">
        <f t="shared" si="32"/>
        <v>0.20100000000000001</v>
      </c>
      <c r="I369" s="201"/>
      <c r="J369" s="224"/>
      <c r="K369" s="224"/>
      <c r="L369" s="224"/>
      <c r="M369" s="224"/>
      <c r="N369" s="228"/>
      <c r="O369" s="1"/>
    </row>
    <row r="370" spans="1:15" ht="12" customHeight="1" x14ac:dyDescent="0.3">
      <c r="A370" s="220">
        <v>2</v>
      </c>
      <c r="B370" s="225" t="s">
        <v>120</v>
      </c>
      <c r="C370" s="220">
        <v>200</v>
      </c>
      <c r="D370" s="46" t="s">
        <v>26</v>
      </c>
      <c r="E370" s="28">
        <v>2.0000000000000001E-4</v>
      </c>
      <c r="F370" s="28">
        <v>2.0000000000000001E-4</v>
      </c>
      <c r="G370" s="28">
        <v>800</v>
      </c>
      <c r="H370" s="28">
        <f t="shared" si="32"/>
        <v>0.16</v>
      </c>
      <c r="I370" s="205">
        <v>2.67</v>
      </c>
      <c r="J370" s="205">
        <v>2.34</v>
      </c>
      <c r="K370" s="205">
        <v>14.31</v>
      </c>
      <c r="L370" s="232">
        <v>89</v>
      </c>
      <c r="M370" s="205">
        <v>413</v>
      </c>
      <c r="N370" s="225" t="s">
        <v>68</v>
      </c>
      <c r="O370" s="1"/>
    </row>
    <row r="371" spans="1:15" s="1" customFormat="1" ht="10.5" customHeight="1" x14ac:dyDescent="0.25">
      <c r="A371" s="221"/>
      <c r="B371" s="230"/>
      <c r="C371" s="221"/>
      <c r="D371" s="46" t="s">
        <v>25</v>
      </c>
      <c r="E371" s="28">
        <v>0.01</v>
      </c>
      <c r="F371" s="28">
        <v>0.01</v>
      </c>
      <c r="G371" s="28">
        <v>67</v>
      </c>
      <c r="H371" s="28">
        <f t="shared" si="32"/>
        <v>0.67</v>
      </c>
      <c r="I371" s="229"/>
      <c r="J371" s="206"/>
      <c r="K371" s="206"/>
      <c r="L371" s="206"/>
      <c r="M371" s="206"/>
      <c r="N371" s="227"/>
    </row>
    <row r="372" spans="1:15" ht="12" customHeight="1" x14ac:dyDescent="0.3">
      <c r="A372" s="167">
        <v>3</v>
      </c>
      <c r="B372" s="168" t="s">
        <v>161</v>
      </c>
      <c r="C372" s="176">
        <v>30</v>
      </c>
      <c r="D372" s="44" t="s">
        <v>27</v>
      </c>
      <c r="E372" s="28">
        <v>0.03</v>
      </c>
      <c r="F372" s="28">
        <v>0.03</v>
      </c>
      <c r="G372" s="28">
        <v>55</v>
      </c>
      <c r="H372" s="28">
        <f t="shared" si="32"/>
        <v>1.65</v>
      </c>
      <c r="I372" s="75">
        <v>2.4500000000000002</v>
      </c>
      <c r="J372" s="75">
        <v>7.55</v>
      </c>
      <c r="K372" s="75">
        <v>14.62</v>
      </c>
      <c r="L372" s="113">
        <v>136</v>
      </c>
      <c r="M372" s="75">
        <v>1</v>
      </c>
      <c r="N372" s="126" t="s">
        <v>68</v>
      </c>
      <c r="O372" s="1"/>
    </row>
    <row r="373" spans="1:15" s="4" customFormat="1" ht="12" customHeight="1" x14ac:dyDescent="0.3">
      <c r="A373" s="108"/>
      <c r="B373" s="109" t="s">
        <v>69</v>
      </c>
      <c r="C373" s="84">
        <f>SUM(C367:C372)</f>
        <v>430</v>
      </c>
      <c r="D373" s="85"/>
      <c r="E373" s="62"/>
      <c r="F373" s="62"/>
      <c r="G373" s="62"/>
      <c r="H373" s="28"/>
      <c r="I373" s="62">
        <f>SUM(I367:I372)</f>
        <v>13.899999999999999</v>
      </c>
      <c r="J373" s="62">
        <f>SUM(J367:J372)</f>
        <v>18.190000000000001</v>
      </c>
      <c r="K373" s="62">
        <f>SUM(K367:K372)</f>
        <v>74.19</v>
      </c>
      <c r="L373" s="62">
        <f>SUM(L367:L372)</f>
        <v>515.86</v>
      </c>
      <c r="M373" s="62"/>
      <c r="N373" s="66"/>
      <c r="O373" s="3"/>
    </row>
    <row r="374" spans="1:15" s="4" customFormat="1" ht="12" customHeight="1" x14ac:dyDescent="0.3">
      <c r="A374" s="108"/>
      <c r="B374" s="109" t="s">
        <v>149</v>
      </c>
      <c r="C374" s="84"/>
      <c r="D374" s="85"/>
      <c r="E374" s="62"/>
      <c r="F374" s="62"/>
      <c r="G374" s="62"/>
      <c r="H374" s="28"/>
      <c r="I374" s="62"/>
      <c r="J374" s="62"/>
      <c r="K374" s="62"/>
      <c r="L374" s="62"/>
      <c r="M374" s="62"/>
      <c r="N374" s="66"/>
      <c r="O374" s="3"/>
    </row>
    <row r="375" spans="1:15" s="159" customFormat="1" ht="12" customHeight="1" x14ac:dyDescent="0.3">
      <c r="A375" s="157"/>
      <c r="B375" s="65" t="s">
        <v>151</v>
      </c>
      <c r="C375" s="45">
        <v>35</v>
      </c>
      <c r="D375" s="65" t="s">
        <v>151</v>
      </c>
      <c r="E375" s="28">
        <v>3.3000000000000002E-2</v>
      </c>
      <c r="F375" s="28">
        <v>3.3000000000000002E-2</v>
      </c>
      <c r="G375" s="28">
        <v>160</v>
      </c>
      <c r="H375" s="28">
        <f t="shared" si="32"/>
        <v>5.28</v>
      </c>
      <c r="I375" s="66"/>
      <c r="J375" s="66"/>
      <c r="K375" s="66"/>
      <c r="L375" s="66"/>
      <c r="M375" s="66"/>
      <c r="N375" s="66"/>
      <c r="O375" s="158"/>
    </row>
    <row r="376" spans="1:15" s="8" customFormat="1" ht="11.25" customHeight="1" x14ac:dyDescent="0.3">
      <c r="A376" s="45"/>
      <c r="B376" s="84" t="s">
        <v>52</v>
      </c>
      <c r="C376" s="91"/>
      <c r="D376" s="29"/>
      <c r="E376" s="30"/>
      <c r="F376" s="30"/>
      <c r="G376" s="30"/>
      <c r="H376" s="30"/>
      <c r="I376" s="30"/>
      <c r="J376" s="30"/>
      <c r="K376" s="48"/>
      <c r="L376" s="30"/>
      <c r="M376" s="30"/>
      <c r="N376" s="63"/>
      <c r="O376" s="16"/>
    </row>
    <row r="377" spans="1:15" s="195" customFormat="1" ht="11.25" customHeight="1" x14ac:dyDescent="0.3">
      <c r="A377" s="188"/>
      <c r="B377" s="189" t="s">
        <v>158</v>
      </c>
      <c r="C377" s="190">
        <v>50</v>
      </c>
      <c r="D377" s="181" t="s">
        <v>31</v>
      </c>
      <c r="E377" s="182">
        <v>0.05</v>
      </c>
      <c r="F377" s="182">
        <v>4.7E-2</v>
      </c>
      <c r="G377" s="182"/>
      <c r="H377" s="182">
        <f t="shared" si="32"/>
        <v>0</v>
      </c>
      <c r="I377" s="191"/>
      <c r="J377" s="191"/>
      <c r="K377" s="192"/>
      <c r="L377" s="191"/>
      <c r="M377" s="191"/>
      <c r="N377" s="193"/>
      <c r="O377" s="194"/>
    </row>
    <row r="378" spans="1:15" s="8" customFormat="1" ht="11.25" customHeight="1" x14ac:dyDescent="0.3">
      <c r="A378" s="170"/>
      <c r="B378" s="171"/>
      <c r="C378" s="172"/>
      <c r="D378" s="46" t="s">
        <v>159</v>
      </c>
      <c r="E378" s="28">
        <v>1E-3</v>
      </c>
      <c r="F378" s="28">
        <v>1E-3</v>
      </c>
      <c r="G378" s="28"/>
      <c r="H378" s="28">
        <f t="shared" si="32"/>
        <v>0</v>
      </c>
      <c r="I378" s="81"/>
      <c r="J378" s="81"/>
      <c r="K378" s="173"/>
      <c r="L378" s="81"/>
      <c r="M378" s="81"/>
      <c r="N378" s="174"/>
      <c r="O378" s="16"/>
    </row>
    <row r="379" spans="1:15" ht="12" customHeight="1" x14ac:dyDescent="0.3">
      <c r="A379" s="220">
        <v>2</v>
      </c>
      <c r="B379" s="225" t="s">
        <v>140</v>
      </c>
      <c r="C379" s="220">
        <v>200</v>
      </c>
      <c r="D379" s="46" t="s">
        <v>141</v>
      </c>
      <c r="E379" s="28">
        <v>1.4999999999999999E-2</v>
      </c>
      <c r="F379" s="28">
        <v>1.4999999999999999E-2</v>
      </c>
      <c r="G379" s="28">
        <v>40</v>
      </c>
      <c r="H379" s="28">
        <f t="shared" si="32"/>
        <v>0.6</v>
      </c>
      <c r="I379" s="205">
        <v>4.3899999999999997</v>
      </c>
      <c r="J379" s="205">
        <v>4.21</v>
      </c>
      <c r="K379" s="205">
        <v>13.058</v>
      </c>
      <c r="L379" s="205">
        <v>107.8</v>
      </c>
      <c r="M379" s="205">
        <v>87</v>
      </c>
      <c r="N379" s="202" t="s">
        <v>83</v>
      </c>
      <c r="O379" s="1"/>
    </row>
    <row r="380" spans="1:15" ht="12" customHeight="1" x14ac:dyDescent="0.3">
      <c r="A380" s="221"/>
      <c r="B380" s="230"/>
      <c r="C380" s="221"/>
      <c r="D380" s="46" t="s">
        <v>47</v>
      </c>
      <c r="E380" s="28">
        <v>4.4999999999999998E-2</v>
      </c>
      <c r="F380" s="28">
        <v>4.2999999999999997E-2</v>
      </c>
      <c r="G380" s="28">
        <v>40</v>
      </c>
      <c r="H380" s="28">
        <f t="shared" si="32"/>
        <v>1.7999999999999998</v>
      </c>
      <c r="I380" s="229"/>
      <c r="J380" s="206"/>
      <c r="K380" s="206"/>
      <c r="L380" s="206"/>
      <c r="M380" s="206"/>
      <c r="N380" s="227"/>
      <c r="O380" s="1"/>
    </row>
    <row r="381" spans="1:15" ht="12" customHeight="1" x14ac:dyDescent="0.3">
      <c r="A381" s="221"/>
      <c r="B381" s="230"/>
      <c r="C381" s="221"/>
      <c r="D381" s="46" t="s">
        <v>32</v>
      </c>
      <c r="E381" s="28">
        <v>3.0000000000000001E-3</v>
      </c>
      <c r="F381" s="28">
        <v>2E-3</v>
      </c>
      <c r="G381" s="28">
        <v>40</v>
      </c>
      <c r="H381" s="28">
        <f t="shared" si="32"/>
        <v>0.12</v>
      </c>
      <c r="I381" s="229"/>
      <c r="J381" s="206"/>
      <c r="K381" s="206"/>
      <c r="L381" s="206"/>
      <c r="M381" s="206"/>
      <c r="N381" s="227"/>
      <c r="O381" s="1"/>
    </row>
    <row r="382" spans="1:15" ht="12" customHeight="1" x14ac:dyDescent="0.3">
      <c r="A382" s="221"/>
      <c r="B382" s="230"/>
      <c r="C382" s="221"/>
      <c r="D382" s="46" t="s">
        <v>30</v>
      </c>
      <c r="E382" s="28">
        <v>3.0000000000000001E-3</v>
      </c>
      <c r="F382" s="28">
        <v>2E-3</v>
      </c>
      <c r="G382" s="28">
        <v>40</v>
      </c>
      <c r="H382" s="28">
        <f t="shared" si="32"/>
        <v>0.12</v>
      </c>
      <c r="I382" s="229"/>
      <c r="J382" s="206"/>
      <c r="K382" s="206"/>
      <c r="L382" s="206"/>
      <c r="M382" s="206"/>
      <c r="N382" s="227"/>
      <c r="O382" s="1"/>
    </row>
    <row r="383" spans="1:15" ht="12" customHeight="1" x14ac:dyDescent="0.3">
      <c r="A383" s="221"/>
      <c r="B383" s="230"/>
      <c r="C383" s="221"/>
      <c r="D383" s="46" t="s">
        <v>55</v>
      </c>
      <c r="E383" s="28">
        <v>2E-3</v>
      </c>
      <c r="F383" s="28">
        <v>2E-3</v>
      </c>
      <c r="G383" s="28">
        <v>313</v>
      </c>
      <c r="H383" s="28">
        <f t="shared" si="32"/>
        <v>0.626</v>
      </c>
      <c r="I383" s="229"/>
      <c r="J383" s="206"/>
      <c r="K383" s="206"/>
      <c r="L383" s="206"/>
      <c r="M383" s="206"/>
      <c r="N383" s="227"/>
      <c r="O383" s="1"/>
    </row>
    <row r="384" spans="1:15" ht="12" customHeight="1" x14ac:dyDescent="0.3">
      <c r="A384" s="221"/>
      <c r="B384" s="230"/>
      <c r="C384" s="221"/>
      <c r="D384" s="46" t="s">
        <v>54</v>
      </c>
      <c r="E384" s="28">
        <v>2E-3</v>
      </c>
      <c r="F384" s="28">
        <v>2E-3</v>
      </c>
      <c r="G384" s="28">
        <v>357</v>
      </c>
      <c r="H384" s="28">
        <f t="shared" si="32"/>
        <v>0.71399999999999997</v>
      </c>
      <c r="I384" s="229"/>
      <c r="J384" s="206"/>
      <c r="K384" s="206"/>
      <c r="L384" s="206"/>
      <c r="M384" s="206"/>
      <c r="N384" s="227"/>
      <c r="O384" s="1"/>
    </row>
    <row r="385" spans="1:15" ht="12" customHeight="1" x14ac:dyDescent="0.3">
      <c r="A385" s="221"/>
      <c r="B385" s="230"/>
      <c r="C385" s="221"/>
      <c r="D385" s="46" t="s">
        <v>91</v>
      </c>
      <c r="E385" s="28">
        <v>6.0000000000000001E-3</v>
      </c>
      <c r="F385" s="28">
        <v>5.0000000000000001E-3</v>
      </c>
      <c r="G385" s="28">
        <v>177</v>
      </c>
      <c r="H385" s="28">
        <f t="shared" si="32"/>
        <v>1.0620000000000001</v>
      </c>
      <c r="I385" s="229"/>
      <c r="J385" s="206"/>
      <c r="K385" s="206"/>
      <c r="L385" s="206"/>
      <c r="M385" s="206"/>
      <c r="N385" s="227"/>
      <c r="O385" s="1"/>
    </row>
    <row r="386" spans="1:15" ht="12" customHeight="1" x14ac:dyDescent="0.3">
      <c r="A386" s="233"/>
      <c r="B386" s="226"/>
      <c r="C386" s="233"/>
      <c r="D386" s="46" t="s">
        <v>87</v>
      </c>
      <c r="E386" s="28">
        <v>2E-3</v>
      </c>
      <c r="F386" s="28">
        <v>2E-3</v>
      </c>
      <c r="G386" s="28">
        <v>160</v>
      </c>
      <c r="H386" s="28">
        <f t="shared" si="32"/>
        <v>0.32</v>
      </c>
      <c r="I386" s="214"/>
      <c r="J386" s="224"/>
      <c r="K386" s="224"/>
      <c r="L386" s="224"/>
      <c r="M386" s="224"/>
      <c r="N386" s="228"/>
      <c r="O386" s="1"/>
    </row>
    <row r="387" spans="1:15" ht="12" customHeight="1" x14ac:dyDescent="0.3">
      <c r="A387" s="220">
        <v>3</v>
      </c>
      <c r="B387" s="222" t="s">
        <v>142</v>
      </c>
      <c r="C387" s="220">
        <v>150</v>
      </c>
      <c r="D387" s="46" t="s">
        <v>131</v>
      </c>
      <c r="E387" s="28">
        <v>5.8000000000000003E-2</v>
      </c>
      <c r="F387" s="28">
        <v>5.5E-2</v>
      </c>
      <c r="G387" s="28">
        <v>440</v>
      </c>
      <c r="H387" s="28">
        <f t="shared" ref="H387:H388" si="33">E387*G387</f>
        <v>25.52</v>
      </c>
      <c r="I387" s="205">
        <v>2.7749999999999999</v>
      </c>
      <c r="J387" s="205">
        <v>3.2</v>
      </c>
      <c r="K387" s="205">
        <v>17.987500000000001</v>
      </c>
      <c r="L387" s="205">
        <v>111.85</v>
      </c>
      <c r="M387" s="205">
        <v>293</v>
      </c>
      <c r="N387" s="225" t="s">
        <v>83</v>
      </c>
      <c r="O387" s="1"/>
    </row>
    <row r="388" spans="1:15" ht="12" customHeight="1" x14ac:dyDescent="0.3">
      <c r="A388" s="221"/>
      <c r="B388" s="223"/>
      <c r="C388" s="221"/>
      <c r="D388" s="46" t="s">
        <v>55</v>
      </c>
      <c r="E388" s="28">
        <v>7.0000000000000001E-3</v>
      </c>
      <c r="F388" s="28">
        <v>7.0000000000000001E-3</v>
      </c>
      <c r="G388" s="28">
        <v>313</v>
      </c>
      <c r="H388" s="28">
        <f t="shared" si="33"/>
        <v>2.1909999999999998</v>
      </c>
      <c r="I388" s="229"/>
      <c r="J388" s="229"/>
      <c r="K388" s="229"/>
      <c r="L388" s="229"/>
      <c r="M388" s="229"/>
      <c r="N388" s="230"/>
      <c r="O388" s="1"/>
    </row>
    <row r="389" spans="1:15" ht="12" customHeight="1" x14ac:dyDescent="0.3">
      <c r="A389" s="221"/>
      <c r="B389" s="223"/>
      <c r="C389" s="221"/>
      <c r="D389" s="46" t="s">
        <v>47</v>
      </c>
      <c r="E389" s="28">
        <v>0.1</v>
      </c>
      <c r="F389" s="28">
        <v>0.09</v>
      </c>
      <c r="G389" s="28">
        <v>40</v>
      </c>
      <c r="H389" s="28">
        <f t="shared" si="32"/>
        <v>4</v>
      </c>
      <c r="I389" s="229"/>
      <c r="J389" s="206"/>
      <c r="K389" s="206"/>
      <c r="L389" s="206"/>
      <c r="M389" s="206"/>
      <c r="N389" s="227"/>
      <c r="O389" s="1"/>
    </row>
    <row r="390" spans="1:15" ht="12" customHeight="1" x14ac:dyDescent="0.3">
      <c r="A390" s="221"/>
      <c r="B390" s="223"/>
      <c r="C390" s="221"/>
      <c r="D390" s="46" t="s">
        <v>32</v>
      </c>
      <c r="E390" s="28">
        <v>3.0000000000000001E-3</v>
      </c>
      <c r="F390" s="28">
        <v>2E-3</v>
      </c>
      <c r="G390" s="28">
        <v>40</v>
      </c>
      <c r="H390" s="28">
        <f>E390*G390</f>
        <v>0.12</v>
      </c>
      <c r="I390" s="214"/>
      <c r="J390" s="224"/>
      <c r="K390" s="224"/>
      <c r="L390" s="224"/>
      <c r="M390" s="224"/>
      <c r="N390" s="228"/>
      <c r="O390" s="1"/>
    </row>
    <row r="391" spans="1:15" ht="12" customHeight="1" x14ac:dyDescent="0.3">
      <c r="A391" s="221"/>
      <c r="B391" s="223"/>
      <c r="C391" s="221"/>
      <c r="D391" s="46" t="s">
        <v>24</v>
      </c>
      <c r="E391" s="28">
        <v>5.0000000000000001E-3</v>
      </c>
      <c r="F391" s="28">
        <v>5.0000000000000001E-3</v>
      </c>
      <c r="G391" s="28">
        <v>90</v>
      </c>
      <c r="H391" s="28">
        <f>E391*G391</f>
        <v>0.45</v>
      </c>
      <c r="I391" s="142"/>
      <c r="J391" s="141"/>
      <c r="K391" s="141"/>
      <c r="L391" s="141"/>
      <c r="M391" s="141"/>
      <c r="N391" s="143"/>
      <c r="O391" s="1"/>
    </row>
    <row r="392" spans="1:15" ht="12" customHeight="1" x14ac:dyDescent="0.3">
      <c r="A392" s="221"/>
      <c r="B392" s="223"/>
      <c r="C392" s="221"/>
      <c r="D392" s="46" t="s">
        <v>37</v>
      </c>
      <c r="E392" s="28">
        <v>2E-3</v>
      </c>
      <c r="F392" s="28">
        <v>2E-3</v>
      </c>
      <c r="G392" s="28">
        <v>34</v>
      </c>
      <c r="H392" s="28">
        <f t="shared" ref="H392:H406" si="34">E392*G392</f>
        <v>6.8000000000000005E-2</v>
      </c>
      <c r="I392" s="93"/>
      <c r="J392" s="93"/>
      <c r="K392" s="93"/>
      <c r="L392" s="149"/>
      <c r="M392" s="93"/>
      <c r="N392" s="147"/>
      <c r="O392" s="1"/>
    </row>
    <row r="393" spans="1:15" ht="12" customHeight="1" x14ac:dyDescent="0.3">
      <c r="A393" s="57"/>
      <c r="B393" s="46" t="s">
        <v>17</v>
      </c>
      <c r="C393" s="28">
        <v>50</v>
      </c>
      <c r="D393" s="46" t="s">
        <v>27</v>
      </c>
      <c r="E393" s="28">
        <v>0.05</v>
      </c>
      <c r="F393" s="28">
        <v>0.05</v>
      </c>
      <c r="G393" s="28">
        <v>55</v>
      </c>
      <c r="H393" s="28">
        <f t="shared" si="34"/>
        <v>2.75</v>
      </c>
      <c r="I393" s="72"/>
      <c r="J393" s="72"/>
      <c r="K393" s="72"/>
      <c r="L393" s="110"/>
      <c r="M393" s="72"/>
      <c r="N393" s="130"/>
      <c r="O393" s="1"/>
    </row>
    <row r="394" spans="1:15" ht="10.5" customHeight="1" x14ac:dyDescent="0.3">
      <c r="A394" s="220">
        <v>4</v>
      </c>
      <c r="B394" s="225" t="s">
        <v>19</v>
      </c>
      <c r="C394" s="220">
        <v>200</v>
      </c>
      <c r="D394" s="46" t="s">
        <v>25</v>
      </c>
      <c r="E394" s="28">
        <v>0.01</v>
      </c>
      <c r="F394" s="28">
        <f>E394</f>
        <v>0.01</v>
      </c>
      <c r="G394" s="28">
        <v>67</v>
      </c>
      <c r="H394" s="28">
        <f t="shared" si="34"/>
        <v>0.67</v>
      </c>
      <c r="I394" s="205">
        <v>0.05</v>
      </c>
      <c r="J394" s="205">
        <v>2.1999999999999999E-2</v>
      </c>
      <c r="K394" s="205">
        <v>26.17</v>
      </c>
      <c r="L394" s="245">
        <v>104</v>
      </c>
      <c r="M394" s="205">
        <v>394</v>
      </c>
      <c r="N394" s="225" t="s">
        <v>83</v>
      </c>
      <c r="O394" s="1"/>
    </row>
    <row r="395" spans="1:15" ht="12.75" customHeight="1" x14ac:dyDescent="0.3">
      <c r="A395" s="233"/>
      <c r="B395" s="226"/>
      <c r="C395" s="233"/>
      <c r="D395" s="46" t="s">
        <v>39</v>
      </c>
      <c r="E395" s="28">
        <v>7.0000000000000001E-3</v>
      </c>
      <c r="F395" s="28">
        <v>6.0000000000000001E-3</v>
      </c>
      <c r="G395" s="28">
        <v>70</v>
      </c>
      <c r="H395" s="28">
        <f t="shared" si="34"/>
        <v>0.49</v>
      </c>
      <c r="I395" s="214"/>
      <c r="J395" s="214"/>
      <c r="K395" s="214"/>
      <c r="L395" s="246"/>
      <c r="M395" s="214"/>
      <c r="N395" s="226"/>
      <c r="O395" s="1"/>
    </row>
    <row r="396" spans="1:15" ht="12" customHeight="1" x14ac:dyDescent="0.3">
      <c r="A396" s="57"/>
      <c r="B396" s="29" t="s">
        <v>70</v>
      </c>
      <c r="C396" s="30">
        <v>650</v>
      </c>
      <c r="D396" s="46"/>
      <c r="E396" s="28"/>
      <c r="F396" s="28"/>
      <c r="G396" s="28"/>
      <c r="H396" s="28">
        <f t="shared" si="34"/>
        <v>0</v>
      </c>
      <c r="I396" s="111">
        <f>I379+I387+I391+I392+I393+I394</f>
        <v>7.214999999999999</v>
      </c>
      <c r="J396" s="111">
        <f>J379+J387+J391+J392+J393+J394</f>
        <v>7.4320000000000004</v>
      </c>
      <c r="K396" s="111">
        <f>K379+K387+K391+K392+K393+K394</f>
        <v>57.215500000000006</v>
      </c>
      <c r="L396" s="111">
        <f>SUM(L379:L395)</f>
        <v>323.64999999999998</v>
      </c>
      <c r="M396" s="72"/>
      <c r="N396" s="130"/>
      <c r="O396" s="1"/>
    </row>
    <row r="397" spans="1:15" s="5" customFormat="1" ht="12" customHeight="1" x14ac:dyDescent="0.3">
      <c r="A397" s="28"/>
      <c r="B397" s="30" t="s">
        <v>20</v>
      </c>
      <c r="C397" s="28"/>
      <c r="D397" s="46"/>
      <c r="E397" s="28"/>
      <c r="F397" s="28"/>
      <c r="G397" s="28"/>
      <c r="H397" s="28">
        <f t="shared" si="34"/>
        <v>0</v>
      </c>
      <c r="I397" s="74"/>
      <c r="J397" s="74"/>
      <c r="K397" s="74"/>
      <c r="L397" s="74"/>
      <c r="M397" s="30"/>
      <c r="N397" s="63"/>
      <c r="O397" s="7"/>
    </row>
    <row r="398" spans="1:15" s="4" customFormat="1" ht="12" customHeight="1" x14ac:dyDescent="0.3">
      <c r="A398" s="208"/>
      <c r="B398" s="218" t="s">
        <v>157</v>
      </c>
      <c r="C398" s="235">
        <v>60</v>
      </c>
      <c r="D398" s="46" t="s">
        <v>24</v>
      </c>
      <c r="E398" s="28">
        <v>0.01</v>
      </c>
      <c r="F398" s="28">
        <v>0.01</v>
      </c>
      <c r="G398" s="28">
        <v>90</v>
      </c>
      <c r="H398" s="28">
        <f t="shared" si="34"/>
        <v>0.9</v>
      </c>
      <c r="I398" s="247"/>
      <c r="J398" s="247"/>
      <c r="K398" s="247"/>
      <c r="L398" s="247"/>
      <c r="M398" s="247"/>
      <c r="N398" s="253"/>
      <c r="O398" s="3"/>
    </row>
    <row r="399" spans="1:15" ht="12" customHeight="1" x14ac:dyDescent="0.3">
      <c r="A399" s="208"/>
      <c r="B399" s="218"/>
      <c r="C399" s="235"/>
      <c r="D399" s="46" t="s">
        <v>25</v>
      </c>
      <c r="E399" s="28">
        <v>3.0000000000000001E-3</v>
      </c>
      <c r="F399" s="28">
        <v>3.0000000000000001E-3</v>
      </c>
      <c r="G399" s="28">
        <v>67</v>
      </c>
      <c r="H399" s="28">
        <f t="shared" si="34"/>
        <v>0.20100000000000001</v>
      </c>
      <c r="I399" s="247"/>
      <c r="J399" s="247"/>
      <c r="K399" s="247"/>
      <c r="L399" s="247"/>
      <c r="M399" s="247"/>
      <c r="N399" s="253"/>
      <c r="O399" s="1"/>
    </row>
    <row r="400" spans="1:15" ht="12" customHeight="1" x14ac:dyDescent="0.3">
      <c r="A400" s="208"/>
      <c r="B400" s="218"/>
      <c r="C400" s="235"/>
      <c r="D400" s="46" t="s">
        <v>35</v>
      </c>
      <c r="E400" s="28">
        <v>5.0000000000000001E-3</v>
      </c>
      <c r="F400" s="28">
        <v>5.0000000000000001E-3</v>
      </c>
      <c r="G400" s="28">
        <v>120</v>
      </c>
      <c r="H400" s="28">
        <f t="shared" si="34"/>
        <v>0.6</v>
      </c>
      <c r="I400" s="247"/>
      <c r="J400" s="247"/>
      <c r="K400" s="247"/>
      <c r="L400" s="247"/>
      <c r="M400" s="247"/>
      <c r="N400" s="253"/>
      <c r="O400" s="1"/>
    </row>
    <row r="401" spans="1:15" ht="12" customHeight="1" x14ac:dyDescent="0.3">
      <c r="A401" s="208"/>
      <c r="B401" s="218"/>
      <c r="C401" s="235"/>
      <c r="D401" s="46" t="s">
        <v>50</v>
      </c>
      <c r="E401" s="28">
        <v>3.0000000000000001E-3</v>
      </c>
      <c r="F401" s="28">
        <v>3.0000000000000001E-3</v>
      </c>
      <c r="G401" s="28">
        <v>160</v>
      </c>
      <c r="H401" s="28">
        <f t="shared" si="34"/>
        <v>0.48</v>
      </c>
      <c r="I401" s="247"/>
      <c r="J401" s="247"/>
      <c r="K401" s="247"/>
      <c r="L401" s="247"/>
      <c r="M401" s="247"/>
      <c r="N401" s="253"/>
      <c r="O401" s="1"/>
    </row>
    <row r="402" spans="1:15" ht="12" customHeight="1" x14ac:dyDescent="0.3">
      <c r="A402" s="208"/>
      <c r="B402" s="218"/>
      <c r="C402" s="235"/>
      <c r="D402" s="46" t="s">
        <v>37</v>
      </c>
      <c r="E402" s="28">
        <v>3.5000000000000003E-2</v>
      </c>
      <c r="F402" s="28">
        <v>3.5000000000000003E-2</v>
      </c>
      <c r="G402" s="28">
        <v>34</v>
      </c>
      <c r="H402" s="28">
        <f t="shared" si="34"/>
        <v>1.1900000000000002</v>
      </c>
      <c r="I402" s="247"/>
      <c r="J402" s="247"/>
      <c r="K402" s="247"/>
      <c r="L402" s="247"/>
      <c r="M402" s="247"/>
      <c r="N402" s="253"/>
      <c r="O402" s="1"/>
    </row>
    <row r="403" spans="1:15" ht="12" customHeight="1" x14ac:dyDescent="0.3">
      <c r="A403" s="213"/>
      <c r="B403" s="219"/>
      <c r="C403" s="236"/>
      <c r="D403" s="44" t="s">
        <v>87</v>
      </c>
      <c r="E403" s="45">
        <v>2E-3</v>
      </c>
      <c r="F403" s="45">
        <v>2E-3</v>
      </c>
      <c r="G403" s="45">
        <v>160</v>
      </c>
      <c r="H403" s="28">
        <f>E403*G403</f>
        <v>0.32</v>
      </c>
      <c r="I403" s="102">
        <v>1.8</v>
      </c>
      <c r="J403" s="102">
        <v>2.125</v>
      </c>
      <c r="K403" s="112">
        <v>13.875</v>
      </c>
      <c r="L403" s="112">
        <v>81.825000000000003</v>
      </c>
      <c r="M403" s="102">
        <v>140201</v>
      </c>
      <c r="N403" s="131" t="s">
        <v>68</v>
      </c>
      <c r="O403" s="1"/>
    </row>
    <row r="404" spans="1:15" s="4" customFormat="1" ht="12" customHeight="1" x14ac:dyDescent="0.3">
      <c r="A404" s="207">
        <v>2</v>
      </c>
      <c r="B404" s="225" t="s">
        <v>120</v>
      </c>
      <c r="C404" s="220">
        <v>200</v>
      </c>
      <c r="D404" s="46" t="s">
        <v>26</v>
      </c>
      <c r="E404" s="28">
        <v>2.0000000000000001E-4</v>
      </c>
      <c r="F404" s="28">
        <v>2.0000000000000001E-4</v>
      </c>
      <c r="G404" s="28">
        <v>800</v>
      </c>
      <c r="H404" s="28">
        <f t="shared" si="34"/>
        <v>0.16</v>
      </c>
      <c r="I404" s="205">
        <v>0.06</v>
      </c>
      <c r="J404" s="205">
        <v>0.02</v>
      </c>
      <c r="K404" s="205">
        <v>9.99</v>
      </c>
      <c r="L404" s="205">
        <f>(I404+K404)*4 +J404*9</f>
        <v>40.380000000000003</v>
      </c>
      <c r="M404" s="205">
        <v>411</v>
      </c>
      <c r="N404" s="225" t="s">
        <v>83</v>
      </c>
      <c r="O404" s="3"/>
    </row>
    <row r="405" spans="1:15" ht="12" customHeight="1" x14ac:dyDescent="0.3">
      <c r="A405" s="213"/>
      <c r="B405" s="226"/>
      <c r="C405" s="210"/>
      <c r="D405" s="46" t="s">
        <v>25</v>
      </c>
      <c r="E405" s="47">
        <v>0.01</v>
      </c>
      <c r="F405" s="28">
        <v>0.01</v>
      </c>
      <c r="G405" s="28">
        <v>67</v>
      </c>
      <c r="H405" s="28">
        <f t="shared" si="34"/>
        <v>0.67</v>
      </c>
      <c r="I405" s="214"/>
      <c r="J405" s="214"/>
      <c r="K405" s="214"/>
      <c r="L405" s="214"/>
      <c r="M405" s="214"/>
      <c r="N405" s="226"/>
      <c r="O405" s="1"/>
    </row>
    <row r="406" spans="1:15" ht="12" customHeight="1" x14ac:dyDescent="0.3">
      <c r="A406" s="55"/>
      <c r="B406" s="113" t="s">
        <v>41</v>
      </c>
      <c r="C406" s="75">
        <v>4</v>
      </c>
      <c r="D406" s="44" t="s">
        <v>99</v>
      </c>
      <c r="E406" s="45">
        <v>5.0000000000000001E-3</v>
      </c>
      <c r="F406" s="45">
        <v>5.0000000000000001E-3</v>
      </c>
      <c r="G406" s="45">
        <v>22</v>
      </c>
      <c r="H406" s="28">
        <f t="shared" si="34"/>
        <v>0.11</v>
      </c>
      <c r="I406" s="46"/>
      <c r="J406" s="46"/>
      <c r="K406" s="46"/>
      <c r="L406" s="46"/>
      <c r="M406" s="46"/>
      <c r="N406" s="66"/>
      <c r="O406" s="1"/>
    </row>
    <row r="407" spans="1:15" s="5" customFormat="1" ht="12" customHeight="1" x14ac:dyDescent="0.3">
      <c r="A407" s="28"/>
      <c r="B407" s="29" t="s">
        <v>71</v>
      </c>
      <c r="C407" s="30">
        <v>250</v>
      </c>
      <c r="D407" s="29"/>
      <c r="E407" s="30"/>
      <c r="F407" s="30"/>
      <c r="G407" s="30"/>
      <c r="H407" s="74"/>
      <c r="I407" s="62">
        <f>SUM(I398:I406)</f>
        <v>1.86</v>
      </c>
      <c r="J407" s="62">
        <f>SUM(J398:J406)</f>
        <v>2.145</v>
      </c>
      <c r="K407" s="62">
        <f>SUM(K398:K406)</f>
        <v>23.865000000000002</v>
      </c>
      <c r="L407" s="62">
        <f>SUM(L398:L406)</f>
        <v>122.20500000000001</v>
      </c>
      <c r="M407" s="30"/>
      <c r="N407" s="30"/>
      <c r="O407" s="7"/>
    </row>
    <row r="408" spans="1:15" s="7" customFormat="1" ht="12" customHeight="1" x14ac:dyDescent="0.25">
      <c r="A408" s="81"/>
      <c r="B408" s="114" t="s">
        <v>21</v>
      </c>
      <c r="C408" s="81"/>
      <c r="D408" s="46"/>
      <c r="E408" s="28"/>
      <c r="F408" s="28"/>
      <c r="G408" s="28"/>
      <c r="H408" s="122">
        <f>SUM(H367:H407)</f>
        <v>59.142999999999994</v>
      </c>
      <c r="I408" s="62">
        <f>I373+I396+I407</f>
        <v>22.974999999999998</v>
      </c>
      <c r="J408" s="62">
        <f>J373+J396+J407</f>
        <v>27.766999999999999</v>
      </c>
      <c r="K408" s="62">
        <f>K373+K396+K407</f>
        <v>155.27050000000003</v>
      </c>
      <c r="L408" s="62">
        <f>L373+L396+L407</f>
        <v>961.71500000000003</v>
      </c>
      <c r="M408" s="30"/>
      <c r="N408" s="30"/>
    </row>
    <row r="409" spans="1:15" ht="11.25" customHeight="1" x14ac:dyDescent="0.3">
      <c r="A409" s="250" t="s">
        <v>77</v>
      </c>
      <c r="B409" s="251"/>
      <c r="C409" s="251"/>
      <c r="D409" s="251"/>
      <c r="E409" s="251"/>
      <c r="F409" s="251"/>
      <c r="G409" s="251"/>
      <c r="H409" s="251"/>
      <c r="I409" s="251"/>
      <c r="J409" s="251"/>
      <c r="K409" s="251"/>
      <c r="L409" s="251"/>
      <c r="M409" s="251"/>
      <c r="N409" s="252"/>
      <c r="O409" s="1"/>
    </row>
    <row r="410" spans="1:15" s="5" customFormat="1" ht="20.25" customHeight="1" x14ac:dyDescent="0.3">
      <c r="A410" s="40" t="s">
        <v>0</v>
      </c>
      <c r="B410" s="28"/>
      <c r="C410" s="248" t="s">
        <v>109</v>
      </c>
      <c r="D410" s="88" t="s">
        <v>2</v>
      </c>
      <c r="E410" s="88" t="s">
        <v>3</v>
      </c>
      <c r="F410" s="88" t="s">
        <v>4</v>
      </c>
      <c r="G410" s="90" t="s">
        <v>5</v>
      </c>
      <c r="H410" s="88" t="s">
        <v>6</v>
      </c>
      <c r="I410" s="40" t="s">
        <v>7</v>
      </c>
      <c r="J410" s="40" t="s">
        <v>8</v>
      </c>
      <c r="K410" s="40" t="s">
        <v>9</v>
      </c>
      <c r="L410" s="40" t="s">
        <v>10</v>
      </c>
      <c r="M410" s="40" t="s">
        <v>11</v>
      </c>
      <c r="N410" s="40" t="s">
        <v>12</v>
      </c>
      <c r="O410" s="7"/>
    </row>
    <row r="411" spans="1:15" s="5" customFormat="1" ht="14.25" customHeight="1" x14ac:dyDescent="0.3">
      <c r="A411" s="40"/>
      <c r="B411" s="115" t="s">
        <v>13</v>
      </c>
      <c r="C411" s="249"/>
      <c r="D411" s="42"/>
      <c r="E411" s="40" t="s">
        <v>14</v>
      </c>
      <c r="F411" s="40" t="s">
        <v>14</v>
      </c>
      <c r="G411" s="43" t="s">
        <v>15</v>
      </c>
      <c r="H411" s="40" t="s">
        <v>16</v>
      </c>
      <c r="I411" s="40" t="s">
        <v>14</v>
      </c>
      <c r="J411" s="40" t="s">
        <v>14</v>
      </c>
      <c r="K411" s="40" t="s">
        <v>14</v>
      </c>
      <c r="L411" s="40" t="s">
        <v>14</v>
      </c>
      <c r="M411" s="40"/>
      <c r="N411" s="40"/>
      <c r="O411" s="7"/>
    </row>
    <row r="412" spans="1:15" s="5" customFormat="1" ht="12" customHeight="1" x14ac:dyDescent="0.3">
      <c r="A412" s="207">
        <v>1</v>
      </c>
      <c r="B412" s="202" t="s">
        <v>129</v>
      </c>
      <c r="C412" s="207">
        <v>200</v>
      </c>
      <c r="D412" s="44" t="s">
        <v>44</v>
      </c>
      <c r="E412" s="45">
        <v>0.02</v>
      </c>
      <c r="F412" s="45">
        <v>0.02</v>
      </c>
      <c r="G412" s="45">
        <v>65</v>
      </c>
      <c r="H412" s="45">
        <f>E412*G412</f>
        <v>1.3</v>
      </c>
      <c r="I412" s="205">
        <v>6.21</v>
      </c>
      <c r="J412" s="205">
        <v>7.08</v>
      </c>
      <c r="K412" s="205">
        <v>30.91</v>
      </c>
      <c r="L412" s="232">
        <f>(I412+K412)*4 +J412*9</f>
        <v>212.2</v>
      </c>
      <c r="M412" s="205">
        <v>147</v>
      </c>
      <c r="N412" s="205" t="s">
        <v>68</v>
      </c>
      <c r="O412" s="7"/>
    </row>
    <row r="413" spans="1:15" s="4" customFormat="1" ht="12" customHeight="1" x14ac:dyDescent="0.3">
      <c r="A413" s="208"/>
      <c r="B413" s="203"/>
      <c r="C413" s="208"/>
      <c r="D413" s="46" t="s">
        <v>24</v>
      </c>
      <c r="E413" s="28">
        <v>0.04</v>
      </c>
      <c r="F413" s="28">
        <v>0.04</v>
      </c>
      <c r="G413" s="28">
        <v>90</v>
      </c>
      <c r="H413" s="28">
        <f t="shared" ref="H413:H450" si="35">E413*G413</f>
        <v>3.6</v>
      </c>
      <c r="I413" s="229"/>
      <c r="J413" s="206"/>
      <c r="K413" s="206"/>
      <c r="L413" s="206"/>
      <c r="M413" s="206"/>
      <c r="N413" s="206"/>
      <c r="O413" s="3"/>
    </row>
    <row r="414" spans="1:15" ht="12" customHeight="1" x14ac:dyDescent="0.3">
      <c r="A414" s="213"/>
      <c r="B414" s="204"/>
      <c r="C414" s="213"/>
      <c r="D414" s="46" t="s">
        <v>25</v>
      </c>
      <c r="E414" s="28">
        <v>3.0000000000000001E-3</v>
      </c>
      <c r="F414" s="28">
        <v>3.0000000000000001E-3</v>
      </c>
      <c r="G414" s="28">
        <v>67</v>
      </c>
      <c r="H414" s="28">
        <f t="shared" si="35"/>
        <v>0.20100000000000001</v>
      </c>
      <c r="I414" s="214"/>
      <c r="J414" s="224"/>
      <c r="K414" s="224"/>
      <c r="L414" s="224"/>
      <c r="M414" s="224"/>
      <c r="N414" s="224"/>
      <c r="O414" s="1"/>
    </row>
    <row r="415" spans="1:15" s="4" customFormat="1" ht="12" customHeight="1" x14ac:dyDescent="0.3">
      <c r="A415" s="208"/>
      <c r="B415" s="203" t="s">
        <v>81</v>
      </c>
      <c r="C415" s="208"/>
      <c r="D415" s="46" t="s">
        <v>26</v>
      </c>
      <c r="E415" s="28">
        <v>2.0000000000000001E-4</v>
      </c>
      <c r="F415" s="28">
        <v>2.0000000000000001E-4</v>
      </c>
      <c r="G415" s="28">
        <v>800</v>
      </c>
      <c r="H415" s="28">
        <f t="shared" si="35"/>
        <v>0.16</v>
      </c>
      <c r="I415" s="243"/>
      <c r="J415" s="244"/>
      <c r="K415" s="244"/>
      <c r="L415" s="244"/>
      <c r="M415" s="244"/>
      <c r="N415" s="244"/>
      <c r="O415" s="3"/>
    </row>
    <row r="416" spans="1:15" ht="12" customHeight="1" x14ac:dyDescent="0.3">
      <c r="A416" s="213"/>
      <c r="B416" s="204"/>
      <c r="C416" s="213"/>
      <c r="D416" s="46" t="s">
        <v>25</v>
      </c>
      <c r="E416" s="28">
        <v>0.01</v>
      </c>
      <c r="F416" s="28">
        <v>0.01</v>
      </c>
      <c r="G416" s="28">
        <v>67</v>
      </c>
      <c r="H416" s="28">
        <f t="shared" si="35"/>
        <v>0.67</v>
      </c>
      <c r="I416" s="243"/>
      <c r="J416" s="244"/>
      <c r="K416" s="244"/>
      <c r="L416" s="244"/>
      <c r="M416" s="244"/>
      <c r="N416" s="244"/>
      <c r="O416" s="1"/>
    </row>
    <row r="417" spans="1:15" ht="12" customHeight="1" x14ac:dyDescent="0.3">
      <c r="A417" s="46"/>
      <c r="B417" s="46" t="s">
        <v>17</v>
      </c>
      <c r="C417" s="28">
        <v>30</v>
      </c>
      <c r="D417" s="46" t="s">
        <v>27</v>
      </c>
      <c r="E417" s="28">
        <v>0.03</v>
      </c>
      <c r="F417" s="28">
        <v>0.03</v>
      </c>
      <c r="G417" s="28">
        <v>55</v>
      </c>
      <c r="H417" s="28">
        <f t="shared" si="35"/>
        <v>1.65</v>
      </c>
      <c r="I417" s="28"/>
      <c r="J417" s="28"/>
      <c r="K417" s="28"/>
      <c r="L417" s="46"/>
      <c r="M417" s="28"/>
      <c r="N417" s="28"/>
      <c r="O417" s="1"/>
    </row>
    <row r="418" spans="1:15" ht="12" customHeight="1" x14ac:dyDescent="0.3">
      <c r="A418" s="28"/>
      <c r="B418" s="29" t="s">
        <v>69</v>
      </c>
      <c r="C418" s="30">
        <f>SUM(C412:C417)</f>
        <v>230</v>
      </c>
      <c r="D418" s="29"/>
      <c r="E418" s="30"/>
      <c r="F418" s="30"/>
      <c r="G418" s="30"/>
      <c r="H418" s="28"/>
      <c r="I418" s="62">
        <f>SUM(I412:I417)</f>
        <v>6.21</v>
      </c>
      <c r="J418" s="62">
        <f>SUM(J412:J417)</f>
        <v>7.08</v>
      </c>
      <c r="K418" s="62">
        <f>SUM(K412:K417)</f>
        <v>30.91</v>
      </c>
      <c r="L418" s="62">
        <f>SUM(L412:L417)</f>
        <v>212.2</v>
      </c>
      <c r="M418" s="28"/>
      <c r="N418" s="28"/>
      <c r="O418" s="1"/>
    </row>
    <row r="419" spans="1:15" ht="12" customHeight="1" x14ac:dyDescent="0.3">
      <c r="A419" s="28"/>
      <c r="B419" s="29" t="s">
        <v>149</v>
      </c>
      <c r="C419" s="30"/>
      <c r="D419" s="29"/>
      <c r="E419" s="30"/>
      <c r="F419" s="30"/>
      <c r="G419" s="30"/>
      <c r="H419" s="28"/>
      <c r="I419" s="62"/>
      <c r="J419" s="62"/>
      <c r="K419" s="62"/>
      <c r="L419" s="62"/>
      <c r="M419" s="28"/>
      <c r="N419" s="28"/>
      <c r="O419" s="1"/>
    </row>
    <row r="420" spans="1:15" ht="12" customHeight="1" x14ac:dyDescent="0.3">
      <c r="A420" s="28"/>
      <c r="B420" s="46" t="s">
        <v>150</v>
      </c>
      <c r="C420" s="28">
        <v>35</v>
      </c>
      <c r="D420" s="46" t="s">
        <v>151</v>
      </c>
      <c r="E420" s="28">
        <v>3.3000000000000002E-2</v>
      </c>
      <c r="F420" s="28">
        <v>3.3000000000000002E-2</v>
      </c>
      <c r="G420" s="28">
        <v>160</v>
      </c>
      <c r="H420" s="28">
        <f t="shared" si="35"/>
        <v>5.28</v>
      </c>
      <c r="I420" s="73"/>
      <c r="J420" s="73"/>
      <c r="K420" s="73"/>
      <c r="L420" s="73"/>
      <c r="M420" s="28"/>
      <c r="N420" s="28"/>
      <c r="O420" s="1"/>
    </row>
    <row r="421" spans="1:15" s="5" customFormat="1" ht="12" customHeight="1" x14ac:dyDescent="0.3">
      <c r="A421" s="28"/>
      <c r="B421" s="30" t="s">
        <v>52</v>
      </c>
      <c r="C421" s="28"/>
      <c r="D421" s="29"/>
      <c r="E421" s="30"/>
      <c r="F421" s="30"/>
      <c r="G421" s="30"/>
      <c r="H421" s="30"/>
      <c r="I421" s="30"/>
      <c r="J421" s="30"/>
      <c r="K421" s="30"/>
      <c r="L421" s="48"/>
      <c r="M421" s="30"/>
      <c r="N421" s="30"/>
      <c r="O421" s="7"/>
    </row>
    <row r="422" spans="1:15" ht="15.75" customHeight="1" x14ac:dyDescent="0.3">
      <c r="A422" s="220">
        <v>1</v>
      </c>
      <c r="B422" s="222" t="s">
        <v>112</v>
      </c>
      <c r="C422" s="238">
        <v>200</v>
      </c>
      <c r="D422" s="46" t="s">
        <v>47</v>
      </c>
      <c r="E422" s="28">
        <v>4.4999999999999998E-2</v>
      </c>
      <c r="F422" s="28">
        <v>4.2999999999999997E-2</v>
      </c>
      <c r="G422" s="28">
        <v>40</v>
      </c>
      <c r="H422" s="28">
        <f>E422*G422</f>
        <v>1.7999999999999998</v>
      </c>
      <c r="I422" s="239">
        <v>1.476</v>
      </c>
      <c r="J422" s="237">
        <v>2.7360000000000002</v>
      </c>
      <c r="K422" s="237">
        <v>9.1080000000000005</v>
      </c>
      <c r="L422" s="237">
        <v>83.4</v>
      </c>
      <c r="M422" s="237">
        <v>80</v>
      </c>
      <c r="N422" s="237" t="s">
        <v>68</v>
      </c>
      <c r="O422" s="1"/>
    </row>
    <row r="423" spans="1:15" ht="12" customHeight="1" x14ac:dyDescent="0.3">
      <c r="A423" s="221"/>
      <c r="B423" s="223"/>
      <c r="C423" s="235"/>
      <c r="D423" s="46" t="s">
        <v>28</v>
      </c>
      <c r="E423" s="28">
        <v>2.8000000000000001E-2</v>
      </c>
      <c r="F423" s="28">
        <v>2.5000000000000001E-2</v>
      </c>
      <c r="G423" s="28">
        <v>30</v>
      </c>
      <c r="H423" s="28">
        <f>E423*G423</f>
        <v>0.84</v>
      </c>
      <c r="I423" s="239"/>
      <c r="J423" s="235"/>
      <c r="K423" s="235"/>
      <c r="L423" s="235"/>
      <c r="M423" s="235"/>
      <c r="N423" s="235"/>
      <c r="O423" s="1"/>
    </row>
    <row r="424" spans="1:15" ht="12" customHeight="1" x14ac:dyDescent="0.3">
      <c r="A424" s="221"/>
      <c r="B424" s="223"/>
      <c r="C424" s="235"/>
      <c r="D424" s="46" t="s">
        <v>31</v>
      </c>
      <c r="E424" s="28">
        <v>2.8000000000000001E-2</v>
      </c>
      <c r="F424" s="28">
        <v>2.5000000000000001E-2</v>
      </c>
      <c r="G424" s="28">
        <v>40</v>
      </c>
      <c r="H424" s="28">
        <f>E424*G424</f>
        <v>1.1200000000000001</v>
      </c>
      <c r="I424" s="239"/>
      <c r="J424" s="235"/>
      <c r="K424" s="235"/>
      <c r="L424" s="235"/>
      <c r="M424" s="235"/>
      <c r="N424" s="235"/>
      <c r="O424" s="1"/>
    </row>
    <row r="425" spans="1:15" ht="12" customHeight="1" x14ac:dyDescent="0.3">
      <c r="A425" s="221"/>
      <c r="B425" s="223"/>
      <c r="C425" s="235"/>
      <c r="D425" s="46" t="s">
        <v>32</v>
      </c>
      <c r="E425" s="28">
        <v>5.0000000000000001E-3</v>
      </c>
      <c r="F425" s="28">
        <v>3.0000000000000001E-3</v>
      </c>
      <c r="G425" s="28">
        <v>40</v>
      </c>
      <c r="H425" s="28">
        <f t="shared" ref="H425" si="36">E425*G425</f>
        <v>0.2</v>
      </c>
      <c r="I425" s="239"/>
      <c r="J425" s="235"/>
      <c r="K425" s="235"/>
      <c r="L425" s="235"/>
      <c r="M425" s="235"/>
      <c r="N425" s="235"/>
      <c r="O425" s="1"/>
    </row>
    <row r="426" spans="1:15" ht="12" customHeight="1" x14ac:dyDescent="0.3">
      <c r="A426" s="221"/>
      <c r="B426" s="223"/>
      <c r="C426" s="235"/>
      <c r="D426" s="46" t="s">
        <v>30</v>
      </c>
      <c r="E426" s="28">
        <v>3.0000000000000001E-3</v>
      </c>
      <c r="F426" s="28">
        <v>2E-3</v>
      </c>
      <c r="G426" s="28">
        <v>40</v>
      </c>
      <c r="H426" s="45">
        <f t="shared" si="35"/>
        <v>0.12</v>
      </c>
      <c r="I426" s="239"/>
      <c r="J426" s="235"/>
      <c r="K426" s="235"/>
      <c r="L426" s="235"/>
      <c r="M426" s="235"/>
      <c r="N426" s="235"/>
      <c r="O426" s="1"/>
    </row>
    <row r="427" spans="1:15" ht="12" customHeight="1" x14ac:dyDescent="0.3">
      <c r="A427" s="221"/>
      <c r="B427" s="223"/>
      <c r="C427" s="235"/>
      <c r="D427" s="46" t="s">
        <v>45</v>
      </c>
      <c r="E427" s="28">
        <v>2E-3</v>
      </c>
      <c r="F427" s="28">
        <v>2E-3</v>
      </c>
      <c r="G427" s="28">
        <v>160</v>
      </c>
      <c r="H427" s="45">
        <f t="shared" si="35"/>
        <v>0.32</v>
      </c>
      <c r="I427" s="239"/>
      <c r="J427" s="235"/>
      <c r="K427" s="235"/>
      <c r="L427" s="235"/>
      <c r="M427" s="235"/>
      <c r="N427" s="235"/>
      <c r="O427" s="1"/>
    </row>
    <row r="428" spans="1:15" ht="12" customHeight="1" x14ac:dyDescent="0.3">
      <c r="A428" s="221"/>
      <c r="B428" s="223"/>
      <c r="C428" s="235"/>
      <c r="D428" s="46" t="s">
        <v>55</v>
      </c>
      <c r="E428" s="28">
        <v>2E-3</v>
      </c>
      <c r="F428" s="28">
        <v>2E-3</v>
      </c>
      <c r="G428" s="28">
        <v>313</v>
      </c>
      <c r="H428" s="45">
        <f t="shared" si="35"/>
        <v>0.626</v>
      </c>
      <c r="I428" s="239"/>
      <c r="J428" s="235"/>
      <c r="K428" s="235"/>
      <c r="L428" s="235"/>
      <c r="M428" s="235"/>
      <c r="N428" s="235"/>
      <c r="O428" s="1"/>
    </row>
    <row r="429" spans="1:15" s="4" customFormat="1" ht="12" customHeight="1" x14ac:dyDescent="0.3">
      <c r="A429" s="207">
        <v>2</v>
      </c>
      <c r="B429" s="217" t="s">
        <v>147</v>
      </c>
      <c r="C429" s="207" t="s">
        <v>111</v>
      </c>
      <c r="D429" s="46" t="s">
        <v>93</v>
      </c>
      <c r="E429" s="28">
        <v>5.3999999999999999E-2</v>
      </c>
      <c r="F429" s="28">
        <v>0.05</v>
      </c>
      <c r="G429" s="28">
        <v>750</v>
      </c>
      <c r="H429" s="28">
        <f t="shared" ref="H429" si="37">E429*G429</f>
        <v>40.5</v>
      </c>
      <c r="I429" s="207">
        <v>7.4690000000000003</v>
      </c>
      <c r="J429" s="207">
        <v>8.24</v>
      </c>
      <c r="K429" s="207">
        <v>8.4209999999999994</v>
      </c>
      <c r="L429" s="240">
        <v>139.97900000000001</v>
      </c>
      <c r="M429" s="207">
        <v>229</v>
      </c>
      <c r="N429" s="207" t="s">
        <v>68</v>
      </c>
      <c r="O429" s="3"/>
    </row>
    <row r="430" spans="1:15" ht="12" customHeight="1" x14ac:dyDescent="0.3">
      <c r="A430" s="208"/>
      <c r="B430" s="218"/>
      <c r="C430" s="208"/>
      <c r="D430" s="46" t="s">
        <v>35</v>
      </c>
      <c r="E430" s="28">
        <v>5.0000000000000001E-3</v>
      </c>
      <c r="F430" s="28">
        <v>5.0000000000000001E-3</v>
      </c>
      <c r="G430" s="28">
        <v>120</v>
      </c>
      <c r="H430" s="28">
        <f t="shared" si="35"/>
        <v>0.6</v>
      </c>
      <c r="I430" s="208"/>
      <c r="J430" s="209"/>
      <c r="K430" s="209"/>
      <c r="L430" s="209"/>
      <c r="M430" s="209"/>
      <c r="N430" s="209"/>
      <c r="O430" s="1"/>
    </row>
    <row r="431" spans="1:15" ht="12" customHeight="1" x14ac:dyDescent="0.3">
      <c r="A431" s="208"/>
      <c r="B431" s="218"/>
      <c r="C431" s="208"/>
      <c r="D431" s="46" t="s">
        <v>32</v>
      </c>
      <c r="E431" s="28">
        <v>5.0000000000000001E-3</v>
      </c>
      <c r="F431" s="28">
        <v>3.0000000000000001E-3</v>
      </c>
      <c r="G431" s="28">
        <v>40</v>
      </c>
      <c r="H431" s="28">
        <f t="shared" si="35"/>
        <v>0.2</v>
      </c>
      <c r="I431" s="208"/>
      <c r="J431" s="209"/>
      <c r="K431" s="209"/>
      <c r="L431" s="209"/>
      <c r="M431" s="209"/>
      <c r="N431" s="209"/>
      <c r="O431" s="1"/>
    </row>
    <row r="432" spans="1:15" ht="12" customHeight="1" x14ac:dyDescent="0.3">
      <c r="A432" s="208"/>
      <c r="B432" s="218"/>
      <c r="C432" s="208"/>
      <c r="D432" s="46" t="s">
        <v>45</v>
      </c>
      <c r="E432" s="28">
        <v>4.0000000000000001E-3</v>
      </c>
      <c r="F432" s="28">
        <v>4.0000000000000001E-3</v>
      </c>
      <c r="G432" s="28">
        <v>160</v>
      </c>
      <c r="H432" s="28">
        <f t="shared" si="35"/>
        <v>0.64</v>
      </c>
      <c r="I432" s="208"/>
      <c r="J432" s="209"/>
      <c r="K432" s="209"/>
      <c r="L432" s="209"/>
      <c r="M432" s="209"/>
      <c r="N432" s="209"/>
      <c r="O432" s="1"/>
    </row>
    <row r="433" spans="1:15" ht="12" customHeight="1" x14ac:dyDescent="0.3">
      <c r="A433" s="208"/>
      <c r="B433" s="218"/>
      <c r="C433" s="208"/>
      <c r="D433" s="46" t="s">
        <v>27</v>
      </c>
      <c r="E433" s="28">
        <v>0.01</v>
      </c>
      <c r="F433" s="28">
        <v>0.01</v>
      </c>
      <c r="G433" s="28">
        <v>55</v>
      </c>
      <c r="H433" s="28">
        <f t="shared" si="35"/>
        <v>0.55000000000000004</v>
      </c>
      <c r="I433" s="213"/>
      <c r="J433" s="210"/>
      <c r="K433" s="210"/>
      <c r="L433" s="210"/>
      <c r="M433" s="210"/>
      <c r="N433" s="210"/>
      <c r="O433" s="1"/>
    </row>
    <row r="434" spans="1:15" ht="12" customHeight="1" x14ac:dyDescent="0.3">
      <c r="A434" s="208"/>
      <c r="B434" s="218"/>
      <c r="C434" s="208"/>
      <c r="D434" s="46" t="s">
        <v>30</v>
      </c>
      <c r="E434" s="28">
        <v>3.0000000000000001E-3</v>
      </c>
      <c r="F434" s="28">
        <v>2E-3</v>
      </c>
      <c r="G434" s="28">
        <v>40</v>
      </c>
      <c r="H434" s="28">
        <f t="shared" si="35"/>
        <v>0.12</v>
      </c>
      <c r="I434" s="155"/>
      <c r="J434" s="145"/>
      <c r="K434" s="145"/>
      <c r="L434" s="145"/>
      <c r="M434" s="145"/>
      <c r="N434" s="145"/>
      <c r="O434" s="1"/>
    </row>
    <row r="435" spans="1:15" ht="12" customHeight="1" x14ac:dyDescent="0.3">
      <c r="A435" s="208"/>
      <c r="B435" s="218"/>
      <c r="C435" s="208"/>
      <c r="D435" s="46" t="s">
        <v>54</v>
      </c>
      <c r="E435" s="28">
        <v>2E-3</v>
      </c>
      <c r="F435" s="28">
        <v>2E-3</v>
      </c>
      <c r="G435" s="28">
        <v>357</v>
      </c>
      <c r="H435" s="28">
        <f t="shared" si="35"/>
        <v>0.71399999999999997</v>
      </c>
      <c r="I435" s="211">
        <v>0.36499999999999999</v>
      </c>
      <c r="J435" s="211">
        <v>1.2490000000000001</v>
      </c>
      <c r="K435" s="211">
        <v>1.4670000000000001</v>
      </c>
      <c r="L435" s="241">
        <v>18.524999999999999</v>
      </c>
      <c r="M435" s="211">
        <v>372</v>
      </c>
      <c r="N435" s="205" t="s">
        <v>68</v>
      </c>
      <c r="O435" s="1"/>
    </row>
    <row r="436" spans="1:15" ht="12" customHeight="1" x14ac:dyDescent="0.3">
      <c r="A436" s="208"/>
      <c r="B436" s="218"/>
      <c r="C436" s="208"/>
      <c r="D436" s="44" t="s">
        <v>37</v>
      </c>
      <c r="E436" s="45">
        <v>3.0000000000000001E-3</v>
      </c>
      <c r="F436" s="45">
        <v>3.0000000000000001E-3</v>
      </c>
      <c r="G436" s="45">
        <v>34</v>
      </c>
      <c r="H436" s="45">
        <f>E436*G436</f>
        <v>0.10200000000000001</v>
      </c>
      <c r="I436" s="212"/>
      <c r="J436" s="212"/>
      <c r="K436" s="212"/>
      <c r="L436" s="242"/>
      <c r="M436" s="212"/>
      <c r="N436" s="214"/>
      <c r="O436" s="1"/>
    </row>
    <row r="437" spans="1:15" ht="12" customHeight="1" x14ac:dyDescent="0.3">
      <c r="A437" s="213"/>
      <c r="B437" s="219"/>
      <c r="C437" s="213"/>
      <c r="D437" s="44" t="s">
        <v>113</v>
      </c>
      <c r="E437" s="45">
        <v>2.5000000000000001E-2</v>
      </c>
      <c r="F437" s="45">
        <v>2.5000000000000001E-2</v>
      </c>
      <c r="G437" s="45">
        <v>44</v>
      </c>
      <c r="H437" s="45">
        <f t="shared" si="35"/>
        <v>1.1000000000000001</v>
      </c>
      <c r="I437" s="116">
        <v>1.6820999999999999</v>
      </c>
      <c r="J437" s="116">
        <v>2.02</v>
      </c>
      <c r="K437" s="116">
        <v>17.52</v>
      </c>
      <c r="L437" s="117">
        <v>94.99</v>
      </c>
      <c r="M437" s="116">
        <v>330</v>
      </c>
      <c r="N437" s="102" t="s">
        <v>83</v>
      </c>
      <c r="O437" s="1"/>
    </row>
    <row r="438" spans="1:15" s="4" customFormat="1" ht="12" customHeight="1" x14ac:dyDescent="0.3">
      <c r="A438" s="207">
        <v>3</v>
      </c>
      <c r="B438" s="202" t="s">
        <v>42</v>
      </c>
      <c r="C438" s="207">
        <v>200</v>
      </c>
      <c r="D438" s="46" t="s">
        <v>48</v>
      </c>
      <c r="E438" s="28">
        <v>4.0000000000000001E-3</v>
      </c>
      <c r="F438" s="28">
        <v>4.0000000000000001E-3</v>
      </c>
      <c r="G438" s="28">
        <v>120</v>
      </c>
      <c r="H438" s="28">
        <f t="shared" si="35"/>
        <v>0.48</v>
      </c>
      <c r="I438" s="215">
        <v>0.16</v>
      </c>
      <c r="J438" s="215">
        <v>0.16</v>
      </c>
      <c r="K438" s="215">
        <v>23.88</v>
      </c>
      <c r="L438" s="215">
        <f>(I438+K438)*4 +J438*9</f>
        <v>97.6</v>
      </c>
      <c r="M438" s="215">
        <v>390</v>
      </c>
      <c r="N438" s="205" t="s">
        <v>68</v>
      </c>
      <c r="O438" s="3"/>
    </row>
    <row r="439" spans="1:15" ht="12" customHeight="1" x14ac:dyDescent="0.3">
      <c r="A439" s="213"/>
      <c r="B439" s="204"/>
      <c r="C439" s="213"/>
      <c r="D439" s="46" t="s">
        <v>25</v>
      </c>
      <c r="E439" s="28">
        <v>0.01</v>
      </c>
      <c r="F439" s="28">
        <v>0.01</v>
      </c>
      <c r="G439" s="28">
        <v>67</v>
      </c>
      <c r="H439" s="28">
        <f t="shared" si="35"/>
        <v>0.67</v>
      </c>
      <c r="I439" s="216"/>
      <c r="J439" s="216"/>
      <c r="K439" s="216"/>
      <c r="L439" s="216"/>
      <c r="M439" s="216"/>
      <c r="N439" s="214"/>
      <c r="O439" s="1"/>
    </row>
    <row r="440" spans="1:15" ht="12" customHeight="1" x14ac:dyDescent="0.3">
      <c r="A440" s="116"/>
      <c r="B440" s="46" t="s">
        <v>17</v>
      </c>
      <c r="C440" s="105">
        <v>50</v>
      </c>
      <c r="D440" s="46" t="s">
        <v>27</v>
      </c>
      <c r="E440" s="28">
        <v>0.05</v>
      </c>
      <c r="F440" s="28">
        <v>0.05</v>
      </c>
      <c r="G440" s="28">
        <v>55</v>
      </c>
      <c r="H440" s="28">
        <f t="shared" si="35"/>
        <v>2.75</v>
      </c>
      <c r="I440" s="73">
        <v>4</v>
      </c>
      <c r="J440" s="73">
        <v>1.5</v>
      </c>
      <c r="K440" s="73">
        <v>25</v>
      </c>
      <c r="L440" s="52">
        <v>129.5</v>
      </c>
      <c r="M440" s="73">
        <v>200102</v>
      </c>
      <c r="N440" s="73" t="s">
        <v>68</v>
      </c>
      <c r="O440" s="1"/>
    </row>
    <row r="441" spans="1:15" ht="12" customHeight="1" x14ac:dyDescent="0.3">
      <c r="A441" s="79"/>
      <c r="B441" s="29" t="s">
        <v>70</v>
      </c>
      <c r="C441" s="30">
        <v>615</v>
      </c>
      <c r="D441" s="46"/>
      <c r="E441" s="28"/>
      <c r="F441" s="28"/>
      <c r="G441" s="28"/>
      <c r="H441" s="28"/>
      <c r="I441" s="62">
        <f>SUM(I422:I440)</f>
        <v>15.152100000000001</v>
      </c>
      <c r="J441" s="62">
        <f t="shared" ref="J441:L441" si="38">SUM(J422:J440)</f>
        <v>15.905000000000001</v>
      </c>
      <c r="K441" s="62">
        <f t="shared" si="38"/>
        <v>85.396000000000001</v>
      </c>
      <c r="L441" s="62">
        <f t="shared" si="38"/>
        <v>563.99400000000003</v>
      </c>
      <c r="M441" s="28"/>
      <c r="N441" s="28"/>
      <c r="O441" s="1"/>
    </row>
    <row r="442" spans="1:15" ht="12" customHeight="1" x14ac:dyDescent="0.3">
      <c r="A442" s="57"/>
      <c r="B442" s="101" t="s">
        <v>20</v>
      </c>
      <c r="C442" s="57"/>
      <c r="D442" s="29"/>
      <c r="E442" s="30"/>
      <c r="F442" s="30"/>
      <c r="G442" s="30"/>
      <c r="H442" s="30"/>
      <c r="I442" s="28"/>
      <c r="J442" s="28"/>
      <c r="K442" s="28"/>
      <c r="L442" s="28"/>
      <c r="M442" s="28"/>
      <c r="N442" s="28"/>
      <c r="O442" s="1"/>
    </row>
    <row r="443" spans="1:15" s="5" customFormat="1" ht="12" customHeight="1" x14ac:dyDescent="0.3">
      <c r="A443" s="207">
        <v>1</v>
      </c>
      <c r="B443" s="202" t="s">
        <v>152</v>
      </c>
      <c r="C443" s="207">
        <v>60</v>
      </c>
      <c r="D443" s="44" t="s">
        <v>37</v>
      </c>
      <c r="E443" s="45">
        <v>3.5000000000000003E-2</v>
      </c>
      <c r="F443" s="45">
        <v>3.5000000000000003E-2</v>
      </c>
      <c r="G443" s="45">
        <v>34</v>
      </c>
      <c r="H443" s="45">
        <f t="shared" si="35"/>
        <v>1.1900000000000002</v>
      </c>
      <c r="I443" s="199">
        <v>3.7</v>
      </c>
      <c r="J443" s="196">
        <v>11.25</v>
      </c>
      <c r="K443" s="234">
        <v>29.8</v>
      </c>
      <c r="L443" s="234">
        <f>(I443+K443)*4 +J443*9</f>
        <v>235.25</v>
      </c>
      <c r="M443" s="199">
        <v>430</v>
      </c>
      <c r="N443" s="199" t="s">
        <v>83</v>
      </c>
      <c r="O443" s="7"/>
    </row>
    <row r="444" spans="1:15" s="4" customFormat="1" ht="12" customHeight="1" x14ac:dyDescent="0.3">
      <c r="A444" s="208"/>
      <c r="B444" s="203"/>
      <c r="C444" s="208"/>
      <c r="D444" s="46" t="s">
        <v>25</v>
      </c>
      <c r="E444" s="47">
        <v>3.0000000000000001E-3</v>
      </c>
      <c r="F444" s="47">
        <v>3.0000000000000001E-3</v>
      </c>
      <c r="G444" s="28">
        <v>67</v>
      </c>
      <c r="H444" s="28">
        <f t="shared" si="35"/>
        <v>0.20100000000000001</v>
      </c>
      <c r="I444" s="200"/>
      <c r="J444" s="206"/>
      <c r="K444" s="206"/>
      <c r="L444" s="206"/>
      <c r="M444" s="206"/>
      <c r="N444" s="206"/>
      <c r="O444" s="3"/>
    </row>
    <row r="445" spans="1:15" ht="12" customHeight="1" x14ac:dyDescent="0.3">
      <c r="A445" s="208"/>
      <c r="B445" s="203"/>
      <c r="C445" s="208"/>
      <c r="D445" s="46" t="s">
        <v>35</v>
      </c>
      <c r="E445" s="28">
        <v>5.0000000000000001E-3</v>
      </c>
      <c r="F445" s="28">
        <v>5.0000000000000001E-3</v>
      </c>
      <c r="G445" s="28">
        <v>120</v>
      </c>
      <c r="H445" s="28">
        <f t="shared" si="35"/>
        <v>0.6</v>
      </c>
      <c r="I445" s="200"/>
      <c r="J445" s="206"/>
      <c r="K445" s="206"/>
      <c r="L445" s="206"/>
      <c r="M445" s="206"/>
      <c r="N445" s="206"/>
      <c r="O445" s="1"/>
    </row>
    <row r="446" spans="1:15" ht="12" customHeight="1" x14ac:dyDescent="0.3">
      <c r="A446" s="208"/>
      <c r="B446" s="203"/>
      <c r="C446" s="208"/>
      <c r="D446" s="46" t="s">
        <v>24</v>
      </c>
      <c r="E446" s="28">
        <v>0.01</v>
      </c>
      <c r="F446" s="28">
        <v>0.01</v>
      </c>
      <c r="G446" s="28">
        <v>90</v>
      </c>
      <c r="H446" s="28">
        <f t="shared" si="35"/>
        <v>0.9</v>
      </c>
      <c r="I446" s="200"/>
      <c r="J446" s="206"/>
      <c r="K446" s="206"/>
      <c r="L446" s="206"/>
      <c r="M446" s="206"/>
      <c r="N446" s="206"/>
      <c r="O446" s="1"/>
    </row>
    <row r="447" spans="1:15" ht="12" customHeight="1" x14ac:dyDescent="0.3">
      <c r="A447" s="208"/>
      <c r="B447" s="203"/>
      <c r="C447" s="208"/>
      <c r="D447" s="46" t="s">
        <v>87</v>
      </c>
      <c r="E447" s="47">
        <v>2E-3</v>
      </c>
      <c r="F447" s="28">
        <v>2E-3</v>
      </c>
      <c r="G447" s="28">
        <v>160</v>
      </c>
      <c r="H447" s="28">
        <f t="shared" si="35"/>
        <v>0.32</v>
      </c>
      <c r="I447" s="200"/>
      <c r="J447" s="206"/>
      <c r="K447" s="206"/>
      <c r="L447" s="206"/>
      <c r="M447" s="206"/>
      <c r="N447" s="206"/>
      <c r="O447" s="1"/>
    </row>
    <row r="448" spans="1:15" ht="12" customHeight="1" x14ac:dyDescent="0.3">
      <c r="A448" s="220">
        <v>2</v>
      </c>
      <c r="B448" s="220" t="s">
        <v>81</v>
      </c>
      <c r="C448" s="220">
        <v>200</v>
      </c>
      <c r="D448" s="46" t="s">
        <v>26</v>
      </c>
      <c r="E448" s="28">
        <v>2.0000000000000001E-4</v>
      </c>
      <c r="F448" s="28">
        <v>2.0000000000000001E-4</v>
      </c>
      <c r="G448" s="28">
        <v>800</v>
      </c>
      <c r="H448" s="28">
        <f t="shared" si="35"/>
        <v>0.16</v>
      </c>
      <c r="I448" s="205">
        <v>0</v>
      </c>
      <c r="J448" s="205">
        <v>0</v>
      </c>
      <c r="K448" s="205">
        <v>9</v>
      </c>
      <c r="L448" s="205">
        <f>(I448+K448)*4 +J448*9</f>
        <v>36</v>
      </c>
      <c r="M448" s="205">
        <v>411</v>
      </c>
      <c r="N448" s="205" t="s">
        <v>68</v>
      </c>
      <c r="O448" s="1"/>
    </row>
    <row r="449" spans="1:15" ht="12" customHeight="1" x14ac:dyDescent="0.3">
      <c r="A449" s="233"/>
      <c r="B449" s="233"/>
      <c r="C449" s="233"/>
      <c r="D449" s="46" t="s">
        <v>25</v>
      </c>
      <c r="E449" s="28">
        <v>0.01</v>
      </c>
      <c r="F449" s="28">
        <v>0.01</v>
      </c>
      <c r="G449" s="28">
        <v>67</v>
      </c>
      <c r="H449" s="28">
        <f t="shared" si="35"/>
        <v>0.67</v>
      </c>
      <c r="I449" s="214"/>
      <c r="J449" s="224"/>
      <c r="K449" s="224"/>
      <c r="L449" s="224"/>
      <c r="M449" s="224"/>
      <c r="N449" s="224"/>
      <c r="O449" s="1"/>
    </row>
    <row r="450" spans="1:15" ht="12" customHeight="1" x14ac:dyDescent="0.3">
      <c r="A450" s="46"/>
      <c r="B450" s="46" t="s">
        <v>41</v>
      </c>
      <c r="C450" s="28">
        <v>5</v>
      </c>
      <c r="D450" s="46"/>
      <c r="E450" s="28">
        <v>5.0000000000000001E-3</v>
      </c>
      <c r="F450" s="28">
        <v>5.0000000000000001E-3</v>
      </c>
      <c r="G450" s="28">
        <v>22</v>
      </c>
      <c r="H450" s="28">
        <f t="shared" si="35"/>
        <v>0.11</v>
      </c>
      <c r="I450" s="46">
        <v>0</v>
      </c>
      <c r="J450" s="46">
        <v>0</v>
      </c>
      <c r="K450" s="46">
        <v>0</v>
      </c>
      <c r="L450" s="46">
        <v>0</v>
      </c>
      <c r="M450" s="46"/>
      <c r="N450" s="46"/>
      <c r="O450" s="1"/>
    </row>
    <row r="451" spans="1:15" ht="12" customHeight="1" x14ac:dyDescent="0.3">
      <c r="A451" s="46"/>
      <c r="B451" s="29" t="s">
        <v>71</v>
      </c>
      <c r="C451" s="30">
        <f>C443+C448</f>
        <v>260</v>
      </c>
      <c r="D451" s="29"/>
      <c r="E451" s="30"/>
      <c r="F451" s="30"/>
      <c r="G451" s="30"/>
      <c r="H451" s="30"/>
      <c r="I451" s="62">
        <f>SUM(I443:I450)</f>
        <v>3.7</v>
      </c>
      <c r="J451" s="62">
        <f>SUM(J443:J450)</f>
        <v>11.25</v>
      </c>
      <c r="K451" s="62">
        <f>SUM(K443:K450)</f>
        <v>38.799999999999997</v>
      </c>
      <c r="L451" s="62">
        <f>SUM(L443:L450)</f>
        <v>271.25</v>
      </c>
      <c r="M451" s="28"/>
      <c r="N451" s="28"/>
      <c r="O451" s="1"/>
    </row>
    <row r="452" spans="1:15" ht="15.75" customHeight="1" x14ac:dyDescent="0.3">
      <c r="A452" s="28"/>
      <c r="B452" s="29" t="s">
        <v>21</v>
      </c>
      <c r="C452" s="28"/>
      <c r="D452" s="29"/>
      <c r="E452" s="30"/>
      <c r="F452" s="30"/>
      <c r="G452" s="30"/>
      <c r="H452" s="23">
        <f>SUM(H413:H451)</f>
        <v>69.163999999999987</v>
      </c>
      <c r="I452" s="62">
        <f>I441+I418+I451</f>
        <v>25.062100000000001</v>
      </c>
      <c r="J452" s="62">
        <f>J441+J418+J451</f>
        <v>34.234999999999999</v>
      </c>
      <c r="K452" s="62">
        <f>K441+K418+K451</f>
        <v>155.10599999999999</v>
      </c>
      <c r="L452" s="62">
        <f>L441+L418+L451</f>
        <v>1047.444</v>
      </c>
      <c r="M452" s="30"/>
      <c r="N452" s="30"/>
      <c r="O452" s="1"/>
    </row>
    <row r="453" spans="1:15" ht="16.5" customHeight="1" x14ac:dyDescent="0.3">
      <c r="A453" s="28"/>
      <c r="B453" s="29" t="s">
        <v>82</v>
      </c>
      <c r="C453" s="30"/>
      <c r="D453" s="29"/>
      <c r="E453" s="30"/>
      <c r="F453" s="30"/>
      <c r="G453" s="30"/>
      <c r="H453" s="31">
        <f>H452+H408+H363+H316+H271+H227+H185+H138+H95+H51</f>
        <v>650.04099999999994</v>
      </c>
      <c r="I453" s="31">
        <f>I452+I407+I363+I316+I271+I227+I185+I138+I95+I51</f>
        <v>273.65610000000004</v>
      </c>
      <c r="J453" s="31">
        <f>J452+J407+J363+J316+J271+J227+J185+J138+J95+J51</f>
        <v>259.09649999999999</v>
      </c>
      <c r="K453" s="31">
        <f>K452+K407+K363+K316+K271+K227+K185+K138+K95+K51</f>
        <v>1470.2365000000002</v>
      </c>
      <c r="L453" s="31">
        <f>L452+L407+L363+L316+L271+L227+L185+L138+L95+L51</f>
        <v>9710.48</v>
      </c>
      <c r="M453" s="30"/>
      <c r="N453" s="30"/>
      <c r="O453" s="1"/>
    </row>
    <row r="454" spans="1:15" s="5" customFormat="1" ht="13.5" customHeight="1" x14ac:dyDescent="0.3">
      <c r="A454" s="28"/>
      <c r="B454" s="29" t="s">
        <v>84</v>
      </c>
      <c r="C454" s="30"/>
      <c r="D454" s="29"/>
      <c r="E454" s="30"/>
      <c r="F454" s="30"/>
      <c r="G454" s="30"/>
      <c r="H454" s="31">
        <f>H453/10</f>
        <v>65.004099999999994</v>
      </c>
      <c r="I454" s="31">
        <f t="shared" ref="I454:L454" si="39">I453/10</f>
        <v>27.365610000000004</v>
      </c>
      <c r="J454" s="31">
        <f t="shared" si="39"/>
        <v>25.909649999999999</v>
      </c>
      <c r="K454" s="31">
        <f t="shared" si="39"/>
        <v>147.02365000000003</v>
      </c>
      <c r="L454" s="31">
        <f t="shared" si="39"/>
        <v>971.048</v>
      </c>
      <c r="M454" s="30"/>
      <c r="N454" s="30"/>
      <c r="O454" s="7"/>
    </row>
    <row r="455" spans="1:15" s="7" customFormat="1" ht="12" customHeight="1" x14ac:dyDescent="0.25">
      <c r="A455" s="12"/>
      <c r="B455" s="10"/>
      <c r="C455" s="12"/>
      <c r="D455" s="11"/>
      <c r="E455" s="9"/>
      <c r="F455" s="9"/>
      <c r="G455" s="9"/>
      <c r="H455" s="13"/>
      <c r="I455" s="14"/>
      <c r="J455" s="14"/>
      <c r="K455" s="14"/>
      <c r="L455" s="13"/>
      <c r="M455" s="12"/>
      <c r="N455" s="12"/>
    </row>
  </sheetData>
  <mergeCells count="643">
    <mergeCell ref="B292:B299"/>
    <mergeCell ref="A292:A299"/>
    <mergeCell ref="B256:B257"/>
    <mergeCell ref="C292:C299"/>
    <mergeCell ref="C231:C233"/>
    <mergeCell ref="A267:A268"/>
    <mergeCell ref="B267:B268"/>
    <mergeCell ref="A278:A279"/>
    <mergeCell ref="B278:B279"/>
    <mergeCell ref="B248:B255"/>
    <mergeCell ref="A241:A247"/>
    <mergeCell ref="B241:B247"/>
    <mergeCell ref="A134:A135"/>
    <mergeCell ref="A129:A133"/>
    <mergeCell ref="C129:C133"/>
    <mergeCell ref="C134:C135"/>
    <mergeCell ref="L222:L223"/>
    <mergeCell ref="L196:L197"/>
    <mergeCell ref="K196:K197"/>
    <mergeCell ref="J196:J197"/>
    <mergeCell ref="A202:A208"/>
    <mergeCell ref="B202:B208"/>
    <mergeCell ref="C202:C208"/>
    <mergeCell ref="I202:I208"/>
    <mergeCell ref="L202:L208"/>
    <mergeCell ref="A209:A216"/>
    <mergeCell ref="B187:B188"/>
    <mergeCell ref="C187:C188"/>
    <mergeCell ref="A187:A188"/>
    <mergeCell ref="C189:C192"/>
    <mergeCell ref="A189:A192"/>
    <mergeCell ref="B189:B192"/>
    <mergeCell ref="A193:A195"/>
    <mergeCell ref="B193:B195"/>
    <mergeCell ref="I196:I197"/>
    <mergeCell ref="C193:C195"/>
    <mergeCell ref="C196:C197"/>
    <mergeCell ref="A196:A197"/>
    <mergeCell ref="B196:B197"/>
    <mergeCell ref="I222:I223"/>
    <mergeCell ref="J222:J223"/>
    <mergeCell ref="N217:N218"/>
    <mergeCell ref="N209:N215"/>
    <mergeCell ref="N202:N208"/>
    <mergeCell ref="A217:A218"/>
    <mergeCell ref="B217:B218"/>
    <mergeCell ref="C217:C218"/>
    <mergeCell ref="I217:I218"/>
    <mergeCell ref="J217:J218"/>
    <mergeCell ref="K217:K218"/>
    <mergeCell ref="L217:L218"/>
    <mergeCell ref="M217:M218"/>
    <mergeCell ref="I209:I215"/>
    <mergeCell ref="J209:J215"/>
    <mergeCell ref="K209:K215"/>
    <mergeCell ref="L209:L215"/>
    <mergeCell ref="M209:M215"/>
    <mergeCell ref="N276:N277"/>
    <mergeCell ref="N278:N279"/>
    <mergeCell ref="N285:N291"/>
    <mergeCell ref="M292:M299"/>
    <mergeCell ref="N292:N299"/>
    <mergeCell ref="M278:M279"/>
    <mergeCell ref="M248:M255"/>
    <mergeCell ref="M241:M247"/>
    <mergeCell ref="M196:M197"/>
    <mergeCell ref="M222:M223"/>
    <mergeCell ref="N222:N223"/>
    <mergeCell ref="M202:M208"/>
    <mergeCell ref="N196:N197"/>
    <mergeCell ref="N320:N322"/>
    <mergeCell ref="L312:L313"/>
    <mergeCell ref="M312:M313"/>
    <mergeCell ref="N312:N313"/>
    <mergeCell ref="L300:L301"/>
    <mergeCell ref="M300:M301"/>
    <mergeCell ref="N300:N301"/>
    <mergeCell ref="L320:L322"/>
    <mergeCell ref="M320:M322"/>
    <mergeCell ref="N305:N311"/>
    <mergeCell ref="I278:I279"/>
    <mergeCell ref="J278:J279"/>
    <mergeCell ref="K278:K279"/>
    <mergeCell ref="L278:L279"/>
    <mergeCell ref="J292:J299"/>
    <mergeCell ref="I234:I235"/>
    <mergeCell ref="C267:C268"/>
    <mergeCell ref="I267:I268"/>
    <mergeCell ref="L267:L268"/>
    <mergeCell ref="C278:C279"/>
    <mergeCell ref="C285:C291"/>
    <mergeCell ref="C256:C257"/>
    <mergeCell ref="I276:I277"/>
    <mergeCell ref="J276:J277"/>
    <mergeCell ref="K276:K277"/>
    <mergeCell ref="L276:L277"/>
    <mergeCell ref="C248:C255"/>
    <mergeCell ref="J248:J255"/>
    <mergeCell ref="K248:K255"/>
    <mergeCell ref="L248:L255"/>
    <mergeCell ref="I241:I247"/>
    <mergeCell ref="J241:J247"/>
    <mergeCell ref="K241:K247"/>
    <mergeCell ref="L241:L247"/>
    <mergeCell ref="J231:J233"/>
    <mergeCell ref="M261:M266"/>
    <mergeCell ref="N261:N266"/>
    <mergeCell ref="J267:J268"/>
    <mergeCell ref="K267:K268"/>
    <mergeCell ref="N256:N257"/>
    <mergeCell ref="N241:N247"/>
    <mergeCell ref="M234:M235"/>
    <mergeCell ref="N234:N235"/>
    <mergeCell ref="N248:N255"/>
    <mergeCell ref="M256:M257"/>
    <mergeCell ref="J256:J257"/>
    <mergeCell ref="K256:K257"/>
    <mergeCell ref="L256:L257"/>
    <mergeCell ref="L261:L266"/>
    <mergeCell ref="K261:K266"/>
    <mergeCell ref="L231:L233"/>
    <mergeCell ref="N231:N233"/>
    <mergeCell ref="N267:N268"/>
    <mergeCell ref="K312:K313"/>
    <mergeCell ref="K231:K233"/>
    <mergeCell ref="I285:I291"/>
    <mergeCell ref="I292:I299"/>
    <mergeCell ref="K292:K299"/>
    <mergeCell ref="M276:M277"/>
    <mergeCell ref="K305:K311"/>
    <mergeCell ref="L305:L311"/>
    <mergeCell ref="M305:M311"/>
    <mergeCell ref="M267:M268"/>
    <mergeCell ref="J285:J291"/>
    <mergeCell ref="K285:K291"/>
    <mergeCell ref="L285:L291"/>
    <mergeCell ref="M285:M291"/>
    <mergeCell ref="L292:L299"/>
    <mergeCell ref="K300:K301"/>
    <mergeCell ref="J234:J235"/>
    <mergeCell ref="K234:K235"/>
    <mergeCell ref="L234:L235"/>
    <mergeCell ref="I261:I266"/>
    <mergeCell ref="J261:J266"/>
    <mergeCell ref="I248:I255"/>
    <mergeCell ref="I231:I233"/>
    <mergeCell ref="I256:I257"/>
    <mergeCell ref="B75:B79"/>
    <mergeCell ref="A75:A79"/>
    <mergeCell ref="C75:C79"/>
    <mergeCell ref="B209:B216"/>
    <mergeCell ref="C209:C216"/>
    <mergeCell ref="B34:B35"/>
    <mergeCell ref="K34:K35"/>
    <mergeCell ref="B229:B230"/>
    <mergeCell ref="A229:A230"/>
    <mergeCell ref="C229:C230"/>
    <mergeCell ref="D229:D230"/>
    <mergeCell ref="J193:J195"/>
    <mergeCell ref="C34:C35"/>
    <mergeCell ref="K222:K223"/>
    <mergeCell ref="I142:I144"/>
    <mergeCell ref="J142:J144"/>
    <mergeCell ref="K142:K144"/>
    <mergeCell ref="C174:C180"/>
    <mergeCell ref="J202:J208"/>
    <mergeCell ref="K202:K208"/>
    <mergeCell ref="I181:I182"/>
    <mergeCell ref="J181:J182"/>
    <mergeCell ref="K181:K182"/>
    <mergeCell ref="I34:I35"/>
    <mergeCell ref="J34:J35"/>
    <mergeCell ref="B26:B33"/>
    <mergeCell ref="C26:C33"/>
    <mergeCell ref="A26:A33"/>
    <mergeCell ref="N18:N25"/>
    <mergeCell ref="B18:B25"/>
    <mergeCell ref="A18:A25"/>
    <mergeCell ref="C18:C25"/>
    <mergeCell ref="I18:I25"/>
    <mergeCell ref="J18:J25"/>
    <mergeCell ref="K18:K25"/>
    <mergeCell ref="L18:L25"/>
    <mergeCell ref="M18:M25"/>
    <mergeCell ref="L26:L31"/>
    <mergeCell ref="M26:M31"/>
    <mergeCell ref="N26:N31"/>
    <mergeCell ref="I26:I31"/>
    <mergeCell ref="J26:J31"/>
    <mergeCell ref="K26:K31"/>
    <mergeCell ref="N34:N35"/>
    <mergeCell ref="L34:L35"/>
    <mergeCell ref="M34:M35"/>
    <mergeCell ref="A34:A35"/>
    <mergeCell ref="N193:N195"/>
    <mergeCell ref="K193:K195"/>
    <mergeCell ref="L193:L195"/>
    <mergeCell ref="M193:M195"/>
    <mergeCell ref="I193:I195"/>
    <mergeCell ref="L181:L182"/>
    <mergeCell ref="M181:M182"/>
    <mergeCell ref="I189:I192"/>
    <mergeCell ref="N169:N170"/>
    <mergeCell ref="N175:N180"/>
    <mergeCell ref="I175:I180"/>
    <mergeCell ref="J175:J180"/>
    <mergeCell ref="K175:K180"/>
    <mergeCell ref="L175:L180"/>
    <mergeCell ref="M175:M180"/>
    <mergeCell ref="N161:N168"/>
    <mergeCell ref="M189:M192"/>
    <mergeCell ref="N189:N192"/>
    <mergeCell ref="J189:J192"/>
    <mergeCell ref="K189:K192"/>
    <mergeCell ref="L189:L192"/>
    <mergeCell ref="N181:N182"/>
    <mergeCell ref="A153:A160"/>
    <mergeCell ref="A169:A170"/>
    <mergeCell ref="B169:B170"/>
    <mergeCell ref="C169:C170"/>
    <mergeCell ref="I169:I170"/>
    <mergeCell ref="J169:J170"/>
    <mergeCell ref="K169:K170"/>
    <mergeCell ref="L169:L170"/>
    <mergeCell ref="M169:M170"/>
    <mergeCell ref="M161:M168"/>
    <mergeCell ref="B174:B180"/>
    <mergeCell ref="A174:A180"/>
    <mergeCell ref="A161:A168"/>
    <mergeCell ref="B161:B168"/>
    <mergeCell ref="C161:C168"/>
    <mergeCell ref="I161:I168"/>
    <mergeCell ref="J161:J168"/>
    <mergeCell ref="K161:K168"/>
    <mergeCell ref="L161:L168"/>
    <mergeCell ref="A142:A144"/>
    <mergeCell ref="C142:C144"/>
    <mergeCell ref="B147:B148"/>
    <mergeCell ref="A147:A148"/>
    <mergeCell ref="M142:M144"/>
    <mergeCell ref="I145:I146"/>
    <mergeCell ref="J145:J146"/>
    <mergeCell ref="K145:K146"/>
    <mergeCell ref="L145:L146"/>
    <mergeCell ref="M145:M146"/>
    <mergeCell ref="L142:L144"/>
    <mergeCell ref="K124:K125"/>
    <mergeCell ref="L124:L125"/>
    <mergeCell ref="M124:M125"/>
    <mergeCell ref="N145:N146"/>
    <mergeCell ref="B153:B160"/>
    <mergeCell ref="C153:C160"/>
    <mergeCell ref="I153:I160"/>
    <mergeCell ref="J153:J160"/>
    <mergeCell ref="K153:K160"/>
    <mergeCell ref="L153:L160"/>
    <mergeCell ref="M153:M160"/>
    <mergeCell ref="N153:N160"/>
    <mergeCell ref="J147:J148"/>
    <mergeCell ref="K147:K148"/>
    <mergeCell ref="L147:L148"/>
    <mergeCell ref="M147:M148"/>
    <mergeCell ref="N147:N148"/>
    <mergeCell ref="N142:N144"/>
    <mergeCell ref="I147:I148"/>
    <mergeCell ref="C140:C141"/>
    <mergeCell ref="B142:B144"/>
    <mergeCell ref="M129:M134"/>
    <mergeCell ref="B129:B133"/>
    <mergeCell ref="B134:B135"/>
    <mergeCell ref="A110:A116"/>
    <mergeCell ref="B110:B116"/>
    <mergeCell ref="C110:C116"/>
    <mergeCell ref="I110:I116"/>
    <mergeCell ref="J110:J116"/>
    <mergeCell ref="K110:K116"/>
    <mergeCell ref="L110:L116"/>
    <mergeCell ref="M110:M116"/>
    <mergeCell ref="N110:N116"/>
    <mergeCell ref="A102:A104"/>
    <mergeCell ref="B102:B104"/>
    <mergeCell ref="C102:C104"/>
    <mergeCell ref="I102:I104"/>
    <mergeCell ref="J102:J104"/>
    <mergeCell ref="K102:K104"/>
    <mergeCell ref="L102:L104"/>
    <mergeCell ref="M102:M104"/>
    <mergeCell ref="N102:N104"/>
    <mergeCell ref="A99:A101"/>
    <mergeCell ref="B99:B101"/>
    <mergeCell ref="C99:C101"/>
    <mergeCell ref="I99:I101"/>
    <mergeCell ref="J99:J101"/>
    <mergeCell ref="K99:K101"/>
    <mergeCell ref="L99:L101"/>
    <mergeCell ref="M99:M101"/>
    <mergeCell ref="N99:N101"/>
    <mergeCell ref="I91:I92"/>
    <mergeCell ref="J91:J92"/>
    <mergeCell ref="K91:K92"/>
    <mergeCell ref="L91:L92"/>
    <mergeCell ref="M91:M92"/>
    <mergeCell ref="N91:N92"/>
    <mergeCell ref="C91:C92"/>
    <mergeCell ref="A91:A92"/>
    <mergeCell ref="B91:B92"/>
    <mergeCell ref="A85:A90"/>
    <mergeCell ref="B85:B90"/>
    <mergeCell ref="C85:C90"/>
    <mergeCell ref="I85:I90"/>
    <mergeCell ref="J85:J90"/>
    <mergeCell ref="K85:K90"/>
    <mergeCell ref="L85:L90"/>
    <mergeCell ref="M85:M90"/>
    <mergeCell ref="B80:B81"/>
    <mergeCell ref="A80:A81"/>
    <mergeCell ref="C80:C81"/>
    <mergeCell ref="I80:I81"/>
    <mergeCell ref="J80:J81"/>
    <mergeCell ref="K80:K81"/>
    <mergeCell ref="L80:L81"/>
    <mergeCell ref="M80:M81"/>
    <mergeCell ref="L68:L74"/>
    <mergeCell ref="M68:M74"/>
    <mergeCell ref="N68:N74"/>
    <mergeCell ref="I76:I78"/>
    <mergeCell ref="J76:J78"/>
    <mergeCell ref="K76:K78"/>
    <mergeCell ref="L76:L78"/>
    <mergeCell ref="M76:M78"/>
    <mergeCell ref="N76:N78"/>
    <mergeCell ref="B47:B48"/>
    <mergeCell ref="A47:A48"/>
    <mergeCell ref="C47:C48"/>
    <mergeCell ref="I39:I45"/>
    <mergeCell ref="J39:J45"/>
    <mergeCell ref="L39:L45"/>
    <mergeCell ref="M39:M45"/>
    <mergeCell ref="N39:N45"/>
    <mergeCell ref="K56:K58"/>
    <mergeCell ref="L56:L58"/>
    <mergeCell ref="I47:I48"/>
    <mergeCell ref="J47:J48"/>
    <mergeCell ref="K47:K48"/>
    <mergeCell ref="L47:L48"/>
    <mergeCell ref="M47:M48"/>
    <mergeCell ref="N47:N48"/>
    <mergeCell ref="B39:B45"/>
    <mergeCell ref="C39:C45"/>
    <mergeCell ref="A39:A45"/>
    <mergeCell ref="B52:N52"/>
    <mergeCell ref="K39:K45"/>
    <mergeCell ref="N85:N90"/>
    <mergeCell ref="B56:B58"/>
    <mergeCell ref="C56:C58"/>
    <mergeCell ref="A56:A58"/>
    <mergeCell ref="I56:I58"/>
    <mergeCell ref="J56:J58"/>
    <mergeCell ref="M56:M58"/>
    <mergeCell ref="N56:N58"/>
    <mergeCell ref="A59:A60"/>
    <mergeCell ref="B59:B60"/>
    <mergeCell ref="C59:C60"/>
    <mergeCell ref="I59:I60"/>
    <mergeCell ref="J59:J60"/>
    <mergeCell ref="K59:K60"/>
    <mergeCell ref="L59:L60"/>
    <mergeCell ref="M59:M60"/>
    <mergeCell ref="N59:N60"/>
    <mergeCell ref="A68:A74"/>
    <mergeCell ref="B68:B74"/>
    <mergeCell ref="C68:C74"/>
    <mergeCell ref="N80:N81"/>
    <mergeCell ref="I68:I74"/>
    <mergeCell ref="J68:J74"/>
    <mergeCell ref="K68:K74"/>
    <mergeCell ref="A4:N4"/>
    <mergeCell ref="L8:L10"/>
    <mergeCell ref="M8:M10"/>
    <mergeCell ref="N8:N10"/>
    <mergeCell ref="A8:A10"/>
    <mergeCell ref="B8:B10"/>
    <mergeCell ref="C8:C10"/>
    <mergeCell ref="I8:I10"/>
    <mergeCell ref="J8:J10"/>
    <mergeCell ref="K8:K10"/>
    <mergeCell ref="C300:C301"/>
    <mergeCell ref="I300:I301"/>
    <mergeCell ref="J300:J301"/>
    <mergeCell ref="A305:A311"/>
    <mergeCell ref="B305:B311"/>
    <mergeCell ref="C305:C311"/>
    <mergeCell ref="I305:I311"/>
    <mergeCell ref="J305:J311"/>
    <mergeCell ref="I346:I347"/>
    <mergeCell ref="J346:J347"/>
    <mergeCell ref="A300:A301"/>
    <mergeCell ref="A312:A313"/>
    <mergeCell ref="B312:B313"/>
    <mergeCell ref="C312:C313"/>
    <mergeCell ref="I312:I313"/>
    <mergeCell ref="J312:J313"/>
    <mergeCell ref="J320:J322"/>
    <mergeCell ref="C318:C319"/>
    <mergeCell ref="A318:A319"/>
    <mergeCell ref="A320:A322"/>
    <mergeCell ref="B320:B322"/>
    <mergeCell ref="C320:C322"/>
    <mergeCell ref="I320:I322"/>
    <mergeCell ref="A181:A182"/>
    <mergeCell ref="B181:B182"/>
    <mergeCell ref="C181:C182"/>
    <mergeCell ref="B261:B266"/>
    <mergeCell ref="A261:A266"/>
    <mergeCell ref="C261:C266"/>
    <mergeCell ref="B300:B301"/>
    <mergeCell ref="C274:C275"/>
    <mergeCell ref="A276:A277"/>
    <mergeCell ref="B276:B277"/>
    <mergeCell ref="C276:C277"/>
    <mergeCell ref="A234:A235"/>
    <mergeCell ref="B234:B235"/>
    <mergeCell ref="C234:C235"/>
    <mergeCell ref="A248:A255"/>
    <mergeCell ref="A256:A257"/>
    <mergeCell ref="B285:B291"/>
    <mergeCell ref="A285:A291"/>
    <mergeCell ref="A222:A223"/>
    <mergeCell ref="B222:B223"/>
    <mergeCell ref="C222:C223"/>
    <mergeCell ref="A231:A233"/>
    <mergeCell ref="B231:B233"/>
    <mergeCell ref="C241:C247"/>
    <mergeCell ref="A117:A121"/>
    <mergeCell ref="A124:A125"/>
    <mergeCell ref="A145:A146"/>
    <mergeCell ref="B145:B146"/>
    <mergeCell ref="C145:C146"/>
    <mergeCell ref="A139:N139"/>
    <mergeCell ref="I117:I121"/>
    <mergeCell ref="J117:J121"/>
    <mergeCell ref="K117:K121"/>
    <mergeCell ref="L117:L121"/>
    <mergeCell ref="M117:M121"/>
    <mergeCell ref="N117:N121"/>
    <mergeCell ref="C117:C121"/>
    <mergeCell ref="B117:B121"/>
    <mergeCell ref="N124:N125"/>
    <mergeCell ref="B124:B125"/>
    <mergeCell ref="C124:C125"/>
    <mergeCell ref="I129:I134"/>
    <mergeCell ref="J129:J134"/>
    <mergeCell ref="K129:K134"/>
    <mergeCell ref="L129:L134"/>
    <mergeCell ref="N129:N134"/>
    <mergeCell ref="I124:I125"/>
    <mergeCell ref="J124:J125"/>
    <mergeCell ref="N337:N342"/>
    <mergeCell ref="I330:I336"/>
    <mergeCell ref="J330:J336"/>
    <mergeCell ref="A323:A324"/>
    <mergeCell ref="B323:B324"/>
    <mergeCell ref="C323:C324"/>
    <mergeCell ref="I323:I324"/>
    <mergeCell ref="J323:J324"/>
    <mergeCell ref="K323:K324"/>
    <mergeCell ref="L323:L324"/>
    <mergeCell ref="M323:M324"/>
    <mergeCell ref="N323:N324"/>
    <mergeCell ref="N330:N336"/>
    <mergeCell ref="C337:C345"/>
    <mergeCell ref="L337:L342"/>
    <mergeCell ref="M337:M342"/>
    <mergeCell ref="M330:M336"/>
    <mergeCell ref="K330:K336"/>
    <mergeCell ref="L330:L336"/>
    <mergeCell ref="A330:A336"/>
    <mergeCell ref="B330:B336"/>
    <mergeCell ref="C330:C336"/>
    <mergeCell ref="K346:K347"/>
    <mergeCell ref="I337:I342"/>
    <mergeCell ref="J337:J342"/>
    <mergeCell ref="K337:K342"/>
    <mergeCell ref="B337:B345"/>
    <mergeCell ref="K320:K322"/>
    <mergeCell ref="A351:A356"/>
    <mergeCell ref="B351:B356"/>
    <mergeCell ref="C351:C356"/>
    <mergeCell ref="I351:I356"/>
    <mergeCell ref="J351:J356"/>
    <mergeCell ref="K351:K356"/>
    <mergeCell ref="B346:B347"/>
    <mergeCell ref="A346:A347"/>
    <mergeCell ref="A337:A345"/>
    <mergeCell ref="C346:C347"/>
    <mergeCell ref="A357:A358"/>
    <mergeCell ref="I357:I358"/>
    <mergeCell ref="J357:J358"/>
    <mergeCell ref="K357:K358"/>
    <mergeCell ref="L357:L358"/>
    <mergeCell ref="M357:M358"/>
    <mergeCell ref="N357:N358"/>
    <mergeCell ref="L367:L369"/>
    <mergeCell ref="M367:M369"/>
    <mergeCell ref="N367:N369"/>
    <mergeCell ref="A367:A369"/>
    <mergeCell ref="B367:B369"/>
    <mergeCell ref="C367:C369"/>
    <mergeCell ref="I367:I369"/>
    <mergeCell ref="J367:J369"/>
    <mergeCell ref="C365:C366"/>
    <mergeCell ref="C379:C386"/>
    <mergeCell ref="J398:J402"/>
    <mergeCell ref="K398:K402"/>
    <mergeCell ref="A379:A386"/>
    <mergeCell ref="B379:B386"/>
    <mergeCell ref="A387:A392"/>
    <mergeCell ref="C387:C392"/>
    <mergeCell ref="B370:B371"/>
    <mergeCell ref="C370:C371"/>
    <mergeCell ref="A370:A371"/>
    <mergeCell ref="B387:B392"/>
    <mergeCell ref="I398:I402"/>
    <mergeCell ref="A394:A395"/>
    <mergeCell ref="B394:B395"/>
    <mergeCell ref="C394:C395"/>
    <mergeCell ref="I394:I395"/>
    <mergeCell ref="J394:J395"/>
    <mergeCell ref="K394:K395"/>
    <mergeCell ref="I370:I371"/>
    <mergeCell ref="L394:L395"/>
    <mergeCell ref="M394:M395"/>
    <mergeCell ref="N394:N395"/>
    <mergeCell ref="L398:L402"/>
    <mergeCell ref="C410:C411"/>
    <mergeCell ref="A412:A414"/>
    <mergeCell ref="B412:B414"/>
    <mergeCell ref="C412:C414"/>
    <mergeCell ref="I412:I414"/>
    <mergeCell ref="J412:J414"/>
    <mergeCell ref="K412:K414"/>
    <mergeCell ref="L412:L414"/>
    <mergeCell ref="A409:N409"/>
    <mergeCell ref="M398:M402"/>
    <mergeCell ref="N398:N402"/>
    <mergeCell ref="M404:M405"/>
    <mergeCell ref="N404:N405"/>
    <mergeCell ref="B398:B403"/>
    <mergeCell ref="A398:A403"/>
    <mergeCell ref="A404:A405"/>
    <mergeCell ref="B404:B405"/>
    <mergeCell ref="C404:C405"/>
    <mergeCell ref="I404:I405"/>
    <mergeCell ref="J404:J405"/>
    <mergeCell ref="A415:A416"/>
    <mergeCell ref="B415:B416"/>
    <mergeCell ref="C415:C416"/>
    <mergeCell ref="I415:I416"/>
    <mergeCell ref="J415:J416"/>
    <mergeCell ref="K415:K416"/>
    <mergeCell ref="L415:L416"/>
    <mergeCell ref="M415:M416"/>
    <mergeCell ref="N415:N416"/>
    <mergeCell ref="M429:M433"/>
    <mergeCell ref="M435:M436"/>
    <mergeCell ref="K404:K405"/>
    <mergeCell ref="L404:L405"/>
    <mergeCell ref="J443:J447"/>
    <mergeCell ref="K443:K447"/>
    <mergeCell ref="L443:L447"/>
    <mergeCell ref="C398:C403"/>
    <mergeCell ref="N422:N428"/>
    <mergeCell ref="M412:M414"/>
    <mergeCell ref="N412:N414"/>
    <mergeCell ref="C422:C428"/>
    <mergeCell ref="M422:M428"/>
    <mergeCell ref="I422:I428"/>
    <mergeCell ref="J422:J428"/>
    <mergeCell ref="K422:K428"/>
    <mergeCell ref="L422:L428"/>
    <mergeCell ref="I429:I433"/>
    <mergeCell ref="J429:J433"/>
    <mergeCell ref="K429:K433"/>
    <mergeCell ref="L429:L433"/>
    <mergeCell ref="L435:L436"/>
    <mergeCell ref="L438:L439"/>
    <mergeCell ref="A448:A449"/>
    <mergeCell ref="B448:B449"/>
    <mergeCell ref="C448:C449"/>
    <mergeCell ref="I448:I449"/>
    <mergeCell ref="J448:J449"/>
    <mergeCell ref="K448:K449"/>
    <mergeCell ref="L448:L449"/>
    <mergeCell ref="C443:C447"/>
    <mergeCell ref="I443:I447"/>
    <mergeCell ref="A422:A428"/>
    <mergeCell ref="B422:B428"/>
    <mergeCell ref="M448:M449"/>
    <mergeCell ref="N448:N449"/>
    <mergeCell ref="L346:L347"/>
    <mergeCell ref="M346:M347"/>
    <mergeCell ref="N346:N347"/>
    <mergeCell ref="N379:N386"/>
    <mergeCell ref="I387:I390"/>
    <mergeCell ref="J387:J390"/>
    <mergeCell ref="K387:K390"/>
    <mergeCell ref="L387:L390"/>
    <mergeCell ref="M387:M390"/>
    <mergeCell ref="N387:N390"/>
    <mergeCell ref="I379:I386"/>
    <mergeCell ref="J379:J386"/>
    <mergeCell ref="K379:K386"/>
    <mergeCell ref="L379:L386"/>
    <mergeCell ref="M379:M386"/>
    <mergeCell ref="K367:K369"/>
    <mergeCell ref="J370:J371"/>
    <mergeCell ref="L370:L371"/>
    <mergeCell ref="M370:M371"/>
    <mergeCell ref="N370:N371"/>
    <mergeCell ref="L351:L356"/>
    <mergeCell ref="M351:M356"/>
    <mergeCell ref="N351:N356"/>
    <mergeCell ref="K370:K371"/>
    <mergeCell ref="M443:M447"/>
    <mergeCell ref="N443:N447"/>
    <mergeCell ref="A443:A447"/>
    <mergeCell ref="N429:N433"/>
    <mergeCell ref="I435:I436"/>
    <mergeCell ref="J435:J436"/>
    <mergeCell ref="K435:K436"/>
    <mergeCell ref="B438:B439"/>
    <mergeCell ref="A438:A439"/>
    <mergeCell ref="C438:C439"/>
    <mergeCell ref="N435:N436"/>
    <mergeCell ref="I438:I439"/>
    <mergeCell ref="J438:J439"/>
    <mergeCell ref="K438:K439"/>
    <mergeCell ref="M438:M439"/>
    <mergeCell ref="N438:N439"/>
    <mergeCell ref="A429:A437"/>
    <mergeCell ref="C429:C437"/>
    <mergeCell ref="B443:B447"/>
    <mergeCell ref="B429:B437"/>
  </mergeCells>
  <pageMargins left="0.5541666666666667" right="5.9374999999999997E-2" top="4.4981060606060608E-2" bottom="7.874015748031496E-2" header="0.31496062992125984" footer="0.31496062992125984"/>
  <pageSetup paperSize="9" scale="95" orientation="landscape" r:id="rId1"/>
  <rowBreaks count="9" manualBreakCount="9">
    <brk id="51" max="16383" man="1"/>
    <brk id="95" max="16383" man="1"/>
    <brk id="138" max="16383" man="1"/>
    <brk id="185" max="16383" man="1"/>
    <brk id="227" max="16383" man="1"/>
    <brk id="272" max="16383" man="1"/>
    <brk id="316" max="16383" man="1"/>
    <brk id="363" max="16383" man="1"/>
    <brk id="40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6" sqref="F16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Бухгалтер2</dc:creator>
  <cp:lastModifiedBy>UserA</cp:lastModifiedBy>
  <cp:lastPrinted>2023-04-05T07:51:48Z</cp:lastPrinted>
  <dcterms:created xsi:type="dcterms:W3CDTF">2021-02-01T09:35:46Z</dcterms:created>
  <dcterms:modified xsi:type="dcterms:W3CDTF">2026-03-06T07:43:59Z</dcterms:modified>
</cp:coreProperties>
</file>